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680" windowWidth="19440" windowHeight="10515"/>
  </bookViews>
  <sheets>
    <sheet name="Новополоцк 2025" sheetId="1" r:id="rId1"/>
  </sheets>
  <definedNames>
    <definedName name="_xlnm.Print_Area" localSheetId="0">'Новополоцк 2025'!$A$1:$M$91</definedName>
  </definedNames>
  <calcPr calcId="145621" iterate="1"/>
</workbook>
</file>

<file path=xl/calcChain.xml><?xml version="1.0" encoding="utf-8"?>
<calcChain xmlns="http://schemas.openxmlformats.org/spreadsheetml/2006/main">
  <c r="H32" i="1" l="1"/>
  <c r="H31" i="1"/>
  <c r="H17" i="1"/>
  <c r="H16" i="1"/>
  <c r="F78" i="1" l="1"/>
  <c r="F81" i="1"/>
  <c r="F82" i="1"/>
  <c r="F83" i="1"/>
  <c r="F84" i="1"/>
  <c r="F85" i="1"/>
  <c r="F86" i="1"/>
  <c r="F87" i="1"/>
  <c r="F88" i="1"/>
  <c r="F89" i="1"/>
  <c r="J23" i="1" l="1"/>
  <c r="D23" i="1"/>
  <c r="J22" i="1"/>
  <c r="D22" i="1"/>
  <c r="J24" i="1"/>
  <c r="D24" i="1"/>
  <c r="J28" i="1"/>
  <c r="D28" i="1"/>
  <c r="J27" i="1"/>
  <c r="D27" i="1"/>
  <c r="J26" i="1"/>
  <c r="D26" i="1"/>
  <c r="J25" i="1"/>
  <c r="H25" i="1"/>
  <c r="D25" i="1"/>
  <c r="H23" i="1"/>
  <c r="J67" i="1"/>
  <c r="H56" i="1"/>
  <c r="H48" i="1"/>
  <c r="I35" i="1"/>
  <c r="K35" i="1"/>
  <c r="L35" i="1"/>
  <c r="M35" i="1"/>
  <c r="G35" i="1"/>
  <c r="J32" i="1"/>
  <c r="J19" i="1"/>
  <c r="D19" i="1"/>
  <c r="F80" i="1" s="1"/>
  <c r="J18" i="1"/>
  <c r="D18" i="1"/>
  <c r="F79" i="1" s="1"/>
  <c r="J21" i="1"/>
  <c r="D21" i="1"/>
  <c r="J20" i="1"/>
  <c r="D20" i="1"/>
  <c r="J16" i="1"/>
  <c r="D16" i="1"/>
  <c r="F77" i="1" s="1"/>
  <c r="D17" i="1"/>
  <c r="J31" i="1"/>
  <c r="C35" i="1"/>
  <c r="K29" i="1"/>
  <c r="I29" i="1"/>
  <c r="G29" i="1"/>
  <c r="C29" i="1"/>
  <c r="L29" i="1"/>
  <c r="M29" i="1"/>
  <c r="J33" i="1"/>
  <c r="C67" i="1"/>
  <c r="I67" i="1"/>
  <c r="K67" i="1"/>
  <c r="L67" i="1"/>
  <c r="G67" i="1"/>
  <c r="M67" i="1"/>
  <c r="J17" i="1"/>
  <c r="M70" i="1"/>
  <c r="L70" i="1"/>
  <c r="K70" i="1"/>
  <c r="I70" i="1"/>
  <c r="J69" i="1"/>
  <c r="H69" i="1" s="1"/>
  <c r="M38" i="1"/>
  <c r="L38" i="1"/>
  <c r="K38" i="1"/>
  <c r="J38" i="1"/>
  <c r="I38" i="1"/>
  <c r="H38" i="1"/>
  <c r="G38" i="1"/>
  <c r="C38" i="1"/>
  <c r="J34" i="1"/>
  <c r="H34" i="1" s="1"/>
  <c r="H21" i="1"/>
  <c r="H67" i="1"/>
  <c r="C71" i="1"/>
  <c r="H20" i="1"/>
  <c r="H70" i="1" l="1"/>
  <c r="J70" i="1"/>
  <c r="M71" i="1"/>
  <c r="D29" i="1"/>
  <c r="D71" i="1" s="1"/>
  <c r="I71" i="1"/>
  <c r="H22" i="1"/>
  <c r="H24" i="1"/>
  <c r="H35" i="1"/>
  <c r="G69" i="1"/>
  <c r="G70" i="1" s="1"/>
  <c r="G71" i="1" s="1"/>
  <c r="J29" i="1"/>
  <c r="K71" i="1"/>
  <c r="L71" i="1"/>
  <c r="J35" i="1"/>
  <c r="H19" i="1"/>
  <c r="H28" i="1"/>
  <c r="J71" i="1" l="1"/>
  <c r="H29" i="1"/>
  <c r="H71" i="1" l="1"/>
</calcChain>
</file>

<file path=xl/sharedStrings.xml><?xml version="1.0" encoding="utf-8"?>
<sst xmlns="http://schemas.openxmlformats.org/spreadsheetml/2006/main" count="122" uniqueCount="96">
  <si>
    <t>№ п/п</t>
  </si>
  <si>
    <t>Наименование объекта</t>
  </si>
  <si>
    <t>Стоимость проведения капитального ремонта, руб.</t>
  </si>
  <si>
    <t>окончание месяц, год</t>
  </si>
  <si>
    <t>сметная</t>
  </si>
  <si>
    <t>договорная</t>
  </si>
  <si>
    <t>в том числе</t>
  </si>
  <si>
    <t>бюджет</t>
  </si>
  <si>
    <t>сумма от внесения платы за капитальный ремонт гражданами и арендаторами нежилых помещений</t>
  </si>
  <si>
    <t>Раздел 1. Объекты с вводом площади в текущем году:</t>
  </si>
  <si>
    <t>Итого по разделу 1:</t>
  </si>
  <si>
    <t>Итого по разделу 2:</t>
  </si>
  <si>
    <t>Итого по разделу 3:</t>
  </si>
  <si>
    <t>Итого по разделу 4:</t>
  </si>
  <si>
    <t>Итого по разделу 5:</t>
  </si>
  <si>
    <t>ВСЕГО по графику:</t>
  </si>
  <si>
    <t>Информация по объектам текущего графика капитального ремонта жилищного фонда</t>
  </si>
  <si>
    <t xml:space="preserve">Сроки проведения капитального ремонта </t>
  </si>
  <si>
    <t>Виды ремонтно-сроительных работ</t>
  </si>
  <si>
    <t>Подрядная организация</t>
  </si>
  <si>
    <t>По объектам капитального ремонта, не включенным в Разделы 1-4 текущего графика: опломбировка счётчиков (свет, вода, тепло); выдача всех видов ТУ; выдача актов разграничения балансовой принадлежности;  оплата услуг: СЭС, МЧС, ЭФИ, ЦСМС.</t>
  </si>
  <si>
    <t>Сроки проведения капитального ремонта</t>
  </si>
  <si>
    <t>всего</t>
  </si>
  <si>
    <t xml:space="preserve">начало месяц, год </t>
  </si>
  <si>
    <t>Нормативный срок производства работ, мес.</t>
  </si>
  <si>
    <t>начало              месяц, 
год</t>
  </si>
  <si>
    <t>окончание месяц, 
год</t>
  </si>
  <si>
    <t>Раздел 2. Объекты без ввода площади в текущем году:</t>
  </si>
  <si>
    <t>Раздел 3. Объекты по капитальному ремонту отдельных конструктивных элементов:</t>
  </si>
  <si>
    <t>Раздел 4. Разработка проектной документации:</t>
  </si>
  <si>
    <t>Раздел 5. Затраты заказчика:</t>
  </si>
  <si>
    <t>Стоимость 1 кв. м., руб.</t>
  </si>
  <si>
    <t>Общая площадь квартир жилых 
домов, 
кв. м.</t>
  </si>
  <si>
    <t>Текущий график капитального ремонта жилищного фонда г.Новополоцка на 2025 год</t>
  </si>
  <si>
    <t>План финансирования 2025 года, руб.</t>
  </si>
  <si>
    <t>Использовано средств на 01.01.2025 г., руб.</t>
  </si>
  <si>
    <t>кредиторская задолженность на 01.01.2025 г.</t>
  </si>
  <si>
    <t>стоимость работ на 2025 год</t>
  </si>
  <si>
    <t>Капитальный ремонт жилого дома № 30 по
ул. Парковая в г. Новополоцке</t>
  </si>
  <si>
    <t>Капитальный ремонт жилого дома № 144 по 
ул. Молодежная в г. Новополоцке</t>
  </si>
  <si>
    <t>Капитальный ремонт жилого дома № 9 
по ул. Гайдара в г. Новополоцке</t>
  </si>
  <si>
    <t>Капитальный ремонт жилого дома № 185 
по ул. Молодежная в г. Новополоцке</t>
  </si>
  <si>
    <t>Капитальный ремонт жилого дома № 8 по
ул. Парковая в г. Новополоцке</t>
  </si>
  <si>
    <t>Капитальный ремонт жилого дома № 174 
корп. 4 по ул. Молодёжная в г. Новополоцке</t>
  </si>
  <si>
    <t>Капитальный ремонт жилого дома № 174 
корп. 3 по ул. Молодёжная в г. Новополоцке</t>
  </si>
  <si>
    <t>Капитальный ремонт жилого дома № 171
корп. 1 по ул. Молодежная в г. Новополоцке</t>
  </si>
  <si>
    <t>Капитальный ремонт жилого дома № 15 по
ул. Армейская в г. Новополоцке</t>
  </si>
  <si>
    <t>Капитальный ремонт жилого дома № 171
корп. 3 по ул. Молодежная в г. Новополоцке</t>
  </si>
  <si>
    <t>Капитальный ремонт жилого дома № 1 
по ул. Юбилейная в г. Новополоцке</t>
  </si>
  <si>
    <t>Капитальный ремонт жилого дома № 71 
по ул. Молодежная в г. Новополоцке</t>
  </si>
  <si>
    <t>Капитальный ремонт жилого дома № 5 
по ул. Комсомольская в г. Новополоцке</t>
  </si>
  <si>
    <t>ОАО "Трест Белсантехмонтаж № 1"</t>
  </si>
  <si>
    <t>Ввод площади в текущем году, 
кв. м.</t>
  </si>
  <si>
    <t>Капитальный ремонт жилого дома № 3
по ул. Блохина в г. Новополоцке</t>
  </si>
  <si>
    <t>Капитальный ремонт жилого дома № 111
по ул. Молодежная в г. Новополоцке</t>
  </si>
  <si>
    <t>Капитальный ремонт жилого дома № 171
корп. 2 по ул. Молодежная в г. Новополоцке</t>
  </si>
  <si>
    <t>Капитальный ремонт жилого дома № 171 
корп. 3 по ул. Молодежная в г. Новополоцке</t>
  </si>
  <si>
    <t>Капитальный ремонт жилого дома № 14 
по ул. Парковая в г. Новополоцке</t>
  </si>
  <si>
    <t>Капитальный ремонт жилого дома № 61
по ул. Молодежная в г. Новополоцке</t>
  </si>
  <si>
    <t>Капитальный ремонт жилого дома № 1
по ул. Янки Купалы в г. Новополоцке</t>
  </si>
  <si>
    <t>Капитальный ремонт жилого дома № 144 
по ул. Молодежная в г. Новополоцке</t>
  </si>
  <si>
    <t>Капитальный ремонт жилого дома № 134 
по ул. Молодежная в г. Новополоцке</t>
  </si>
  <si>
    <t>Капитальный ремонт жилого дома № 142 
по ул. Молодежная в г. Новополоцке</t>
  </si>
  <si>
    <t>Капитальный ремонт жилого дома № 120
по ул. Молодежная в г. Новополоцке</t>
  </si>
  <si>
    <t>Капитальный ремонт жилого дома № 65
по ул. Молодежная в г. Новополоцке</t>
  </si>
  <si>
    <t>Капитальный ремонт жилого дома № 87
по ул. Молодежная в г. Новополоцке</t>
  </si>
  <si>
    <t>Капитальный ремонт жилого дома № 33
по ул. Молодежная в г. Новополоцке</t>
  </si>
  <si>
    <t>ООО "ВИДОЛ"</t>
  </si>
  <si>
    <t>Новополоцкое КУП "ЖРЭО"</t>
  </si>
  <si>
    <t>Замена рулонной кровли, плит покрытия над вентшахтами, покрытия парапетов, заполнений оконных и дверных проемов в МОП, балконных плит и ограждений в уровне чердачного перекрытия, полов на лоджиях, ограждений крыльца, козырька и ограждения спуска в техподполье, приямков, отмостки; перекладка парапетов и кровли над входами в техподполье, стен мусорокамеры; ремонт кирпичных стен фасадов, машинного отделения, входной группы, крылец, ступеней спуска в техподполье, плит покрытия, перекрытия над подвалом, балконов, лоджий; устройство наружной лестницы с уровня чердачного перекрытия, системы заземления и молниезащиты; усиление плиты покрытия; замена магистралей и стояков отопления, ХГВ.</t>
  </si>
  <si>
    <t>Капитальный ремонт жилого дома № 181 корп.1 по ул. Молодежная в г. Новополоцке</t>
  </si>
  <si>
    <t>Капитальный ремонт жилого дома № 45 
корп. 2 по ул. Молодежная в г. Новополоцке</t>
  </si>
  <si>
    <t>Капитальный ремонт жилого дома № 30 
по ул. Парковая в г. Новополоцке</t>
  </si>
  <si>
    <t>Капитальный ремонт жилого дома № 15 
по ул. Армейская в г. Новополоцке</t>
  </si>
  <si>
    <t>Капитальный ремонт жилого дома № 13 
по ул. Ктаторова в г. Новополоцке</t>
  </si>
  <si>
    <t>Капитальный ремонт жилого дома № 17 
по ул. Ктаторова в г. Новополоцке</t>
  </si>
  <si>
    <t>Капитальный ремонт жилого дома № 21          по ул. Армейская в г. Новополоцке</t>
  </si>
  <si>
    <t>Капитальный ремонт жилого дома № 9
по ул. Янки Купалы в г. Новополоцке</t>
  </si>
  <si>
    <t>Капитальный ремонт жилого дома № 38 
по ул. Якуба Коласа в г. Новополоцке</t>
  </si>
  <si>
    <t>Капитальный ремонт жилого дома № 2
по ул. Калинина в г. Новополоцке</t>
  </si>
  <si>
    <t>Модернизация жилого дома № 10 
по ул. Армейская в г.Новополоцке</t>
  </si>
  <si>
    <t>Капитальный ремонт жилого дома № 30
по ул. Парковая в г. Новополоцке</t>
  </si>
  <si>
    <t>Капитальный ремонт жилого дома № 8
по ул. Дружбы в г. Новополоцке</t>
  </si>
  <si>
    <t>Капитальный ремонт жилого дома № 9 
по ул. Калинина в г. Новополоцке</t>
  </si>
  <si>
    <t>Замена стропильной системы, утеплителя чердачного перекрытия, слуховых окон, кровли из асбестоцементных листов; перекладка вентшахт с утеплением и устройством зонтов; установка элементов безопасности кровли; замена водосточной системы, кровли козырьков над входами, заполнений оконных и дверных проемов в МОП, отмостки; покраска поверхности балконных плит, козырьков входов; ремонт штукатурки цоколя, наружной стены вокруг козырька входа в секцию № 2; замена магистралей и стояков отопления, отключающей и спускной арматуры в пределах техподполья и чердака, замена отопительных приборов на лестничных клетках, узла ввода системы отопления в ИТП, ВРУ, этажных щитов, осветительных приборов в МОП, распределительных и групповых сетей, электромонтажных и установочных изделий, приборов учета электроэнергии; устройство системы заземления, уравнивания потенциалов и молниезащиты; установка АПИ.</t>
  </si>
  <si>
    <t>Замена рулонной кровли, в т.ч. кровли козырьков входов и козырьков над лоджиями; замена покрытия вентшахт, заполнений оконных и дверных проемов в МОП, крылец, отмостки, приямков, лоджий согласно техотчета, магистралей и стояков отопления, ХГВ, канализации, трубопроводов, арматуры и оборудования ИТП, сетей электроснабжения, ВРУ; утепелние вентшахт; ремонт плит козырьков над лоджиями, плит лоджий; восстановление кирпичной кладки наружных стен лоджий; усиление плит лоджий; устройство системы заземления, уравнивания потенциалов и молниезащиты; установка водомерного узла, АПИ.</t>
  </si>
  <si>
    <t>Устройство противодымной защиты</t>
  </si>
  <si>
    <t>Замена кровли, ремонт входных групп, замена оборудовани, трубопроводов и арматуры в ИТП.</t>
  </si>
  <si>
    <t>По результатам процедуры закупки /
по решению исполниетльного комитета  на основании статьи 8 Закона Республики Беларусь от 29 декабря 2023 № 330-З "Об изменении законов по вопросам управления жилищным фондом и его эксплуатации"</t>
  </si>
  <si>
    <t>Замена рулонной кровли, в т.ч козырьков над входами в подъезды, надстроек выхода на кровлю; наращивание парапетов с заменой покрытия; ремонт вентшахт, плит балконов, плит козырьков над входами, межпанельных швов, цоколя, плит перекрытия над техподпольем; восстановление сечения плит балконов в местах повреждений; устройство обрамлений по контуру плит балконов; замена пола и ограждений балконов; устройство козырьков над балконами верхнего этажа; замена заполнений оконных и дверных проемов в МОП, крылец, отмостки, сетей электрооборудования и электроосвещения, ВРУ, распределительных щитов, осветительных приборов учета электроэнергии; устройство системы заземления, уравнивания потенциалов и молниезащиты; установка АПИ.</t>
  </si>
  <si>
    <t>Замена рулонной кровли, в т.ч. кровли входной группы, над лоджиями верхнего этажа, надстройки выхода на кровлю; ремонт цоколя, площадок наружных лестниц, плит перекрытия над техподпольем, спусков в техподполье, плит и ограждений лоджий с восстановленеим каменной кладки; замена покрытия наружных лестниц, заполнений оконных и дверных проемов в МОП, магистралей и стояков отопления, оборудования, трубопроводов и арматуры в ИТП, магистралей и стояков ХГВ, канализации, повысительного насоса, водомерного узла,  сетей электрооборудования и электроосвещения, ВРУ, распределительных щитов, осветительных приборов, электромонтажных и установочных изделий, приборов учета электроэнергии, устройство системы заземления, уравнивания потенциалов и молниезащиты; установка АПИ.</t>
  </si>
  <si>
    <t>Замена рулонной кровли, водосточной системы, покрытия парапетов, кирпичной кладки веншахт с устройством утепления, заполнений оконных и дверных проемов в МОП; устройство ограждения кровли; ремонт приямков; замена оборудования, трубопроводов и арматуры ИТП, магистралей и стояков отопления, ХГВ, канализации, ВРУ, этажных щитов, светотехнического оборудования МОП, распределительных, групповых электросетей, электромонтажных и установочных изделий; устройство системы заземления, уравнивания потенциалов и молниезащиты; установка АПИ.</t>
  </si>
  <si>
    <t>Замена рулонной кровли, в т.ч. пристройки, ремонт плит и балок покрытия, цоколя, фасада, экранов и плит балконов (лоджий), входных групп, спусков в техподполье, тротуароа и площадок у входов в подъезды; замена покрытяи балконов (лоджий) верхних этажей, покрытия парапетов, покрытия, обрешетки и ограждения навеса пристройки, заполнений оконных и дверных проемов в МОП, отмостки, магистралей и стояков отопления, ХГВ, канализации, отопительных приборов лестничных клеток, оборудования, трубопроводов и арматуры в ИТП, ВРУ, распределительных и групповых  сетей системы электроснабжения, квартирных щитов; устройство системы заземления, уравнивания потенциалов и молниезащиты; установка АПИ.</t>
  </si>
  <si>
    <t>Замена рулонной кровли козырьков над лоджиями верхних этажей, покрытия парапетов, отливов ограждений лоджий, отмостки; ремонт кирпичной кладки наружных стен; разборка деструктивного облицовочного слоя кирпича торцевых стен с последующим утеплением методом "легкая штукатурная система"; гидроизоляция стен тех подполья; утепление перекрытия над техподпольем; частичный ремонт стен в лестничной клетке; усиление участков стен чердака, участков внутренних стен и стен лоджий; заделка швов между панелями стен и плитами перекрытия лоджий; замена заполнения вертикальных швов между панелями наружных стен и кирпичными стенами лоджий и горизонтальных швов между панелями.</t>
  </si>
  <si>
    <t>Замена рулонной кровли козырьков над лоджиями верхних этажей, покрытия парапетов, отливов ограждений лоджий, отмостки; разборка деструктивного облицовочного слоя кирпича торцевых стен с последующим утеплением методом "легкая штукатурная система"; утепление перекрытия над техническим подпольем; частичный ремонт стен в лестничной клетке; усиление участков внутренних стен и стен лоджий; заделка швов между панелями стен и плитами перекрытия лоджий; замена заполнения аертикальных швов между панелями наружных стен и кирпичными стенами лоджий и горизонтальных швов между панелями.</t>
  </si>
  <si>
    <t>Замена рулонной кровли, в т.ч. козырьков входов; замена надстройки выхода на кровлю, парапетных плит, покрытия вентшахт, экранов ограждения балконов, отмостки, заполнений оконных и дверных проемов в МОП; устройство козырьков над балконами верхнего этажа; утепление вентшахт; ремонт крылец, плиты козырька входа, плит перекрытия подземного этажа, плит балконов, вентшахт, межпанельных швов; замена сетей электрооборудования и электроосвещения, ВРУ, распределительных щитов, осветительных приборов, электромонтажных и установочных изделий, приборов учета электроэнергии; устройство системы заземления, уравнивания потенциалов и молниезащиты.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</si>
</sst>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_(* #,##0_);_(* \(#,##0\);_(* &quot;-&quot;??_);_(@_)"/>
    <numFmt numFmtId="168" formatCode="0.0"/>
    <numFmt numFmtId="169" formatCode="#,##0.0"/>
    <numFmt numFmtId="170" formatCode="#,##0.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Arial Cyr"/>
      <charset val="204"/>
    </font>
    <font>
      <sz val="15"/>
      <name val="Times New Roman"/>
      <family val="1"/>
      <charset val="204"/>
    </font>
    <font>
      <sz val="15"/>
      <name val="Arial Cyr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</font>
    <font>
      <sz val="15"/>
      <name val="Calibri"/>
      <family val="2"/>
      <charset val="204"/>
    </font>
    <font>
      <b/>
      <sz val="15"/>
      <name val="Calibri"/>
      <family val="2"/>
      <charset val="204"/>
    </font>
    <font>
      <b/>
      <sz val="11"/>
      <color indexed="36"/>
      <name val="Calibri"/>
      <family val="2"/>
      <charset val="204"/>
    </font>
    <font>
      <b/>
      <sz val="11"/>
      <color indexed="60"/>
      <name val="Calibri"/>
      <family val="2"/>
      <charset val="204"/>
    </font>
    <font>
      <sz val="12"/>
      <color indexed="1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Arial Cyr"/>
      <charset val="204"/>
    </font>
    <font>
      <b/>
      <sz val="12"/>
      <name val="Times New Roman"/>
      <family val="1"/>
      <charset val="204"/>
    </font>
    <font>
      <b/>
      <sz val="15"/>
      <color indexed="36"/>
      <name val="Calibri"/>
      <family val="2"/>
      <charset val="204"/>
    </font>
    <font>
      <b/>
      <sz val="12"/>
      <color indexed="36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color indexed="30"/>
      <name val="Times New Roman"/>
      <family val="1"/>
      <charset val="204"/>
    </font>
    <font>
      <b/>
      <sz val="12"/>
      <color indexed="36"/>
      <name val="Arial"/>
      <family val="2"/>
      <charset val="204"/>
    </font>
    <font>
      <sz val="8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indexed="36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1"/>
      <color rgb="FF7030A0"/>
      <name val="Calibri"/>
      <family val="2"/>
      <charset val="204"/>
    </font>
    <font>
      <sz val="12"/>
      <color rgb="FF0070C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9" fillId="0" borderId="0"/>
    <xf numFmtId="165" fontId="1" fillId="0" borderId="0" applyFont="0" applyFill="0" applyBorder="0" applyAlignment="0" applyProtection="0"/>
  </cellStyleXfs>
  <cellXfs count="148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Border="1"/>
    <xf numFmtId="4" fontId="5" fillId="0" borderId="0" xfId="0" applyNumberFormat="1" applyFont="1" applyFill="1" applyBorder="1"/>
    <xf numFmtId="4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4" fontId="5" fillId="0" borderId="0" xfId="0" applyNumberFormat="1" applyFont="1" applyFill="1" applyBorder="1" applyAlignment="1">
      <alignment vertical="top"/>
    </xf>
    <xf numFmtId="4" fontId="6" fillId="0" borderId="0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/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Alignment="1">
      <alignment horizontal="right" vertical="center"/>
    </xf>
    <xf numFmtId="0" fontId="8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9" fillId="0" borderId="0" xfId="0" applyFont="1" applyFill="1" applyAlignment="1">
      <alignment horizontal="right" vertical="center"/>
    </xf>
    <xf numFmtId="0" fontId="9" fillId="0" borderId="0" xfId="0" applyFont="1" applyFill="1"/>
    <xf numFmtId="168" fontId="1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8" fontId="3" fillId="0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 applyAlignment="1">
      <alignment horizontal="right" vertical="center"/>
    </xf>
    <xf numFmtId="4" fontId="11" fillId="0" borderId="0" xfId="0" applyNumberFormat="1" applyFont="1" applyFill="1" applyAlignment="1">
      <alignment horizontal="right" vertical="center"/>
    </xf>
    <xf numFmtId="4" fontId="12" fillId="0" borderId="0" xfId="0" applyNumberFormat="1" applyFont="1" applyFill="1" applyAlignment="1">
      <alignment horizontal="right" vertical="top"/>
    </xf>
    <xf numFmtId="4" fontId="13" fillId="0" borderId="1" xfId="0" applyNumberFormat="1" applyFont="1" applyFill="1" applyBorder="1" applyAlignment="1">
      <alignment horizontal="center" vertical="center" wrapText="1"/>
    </xf>
    <xf numFmtId="169" fontId="14" fillId="0" borderId="0" xfId="0" applyNumberFormat="1" applyFont="1" applyFill="1" applyBorder="1" applyAlignment="1">
      <alignment horizontal="left" vertical="center"/>
    </xf>
    <xf numFmtId="169" fontId="14" fillId="0" borderId="0" xfId="0" applyNumberFormat="1" applyFont="1" applyFill="1" applyBorder="1"/>
    <xf numFmtId="169" fontId="15" fillId="0" borderId="0" xfId="0" applyNumberFormat="1" applyFont="1" applyFill="1" applyBorder="1" applyAlignment="1"/>
    <xf numFmtId="169" fontId="15" fillId="0" borderId="0" xfId="0" applyNumberFormat="1" applyFont="1" applyFill="1" applyBorder="1" applyAlignment="1">
      <alignment vertical="top"/>
    </xf>
    <xf numFmtId="169" fontId="14" fillId="0" borderId="0" xfId="0" applyNumberFormat="1" applyFont="1" applyFill="1" applyBorder="1" applyAlignment="1">
      <alignment horizontal="center" vertical="center"/>
    </xf>
    <xf numFmtId="169" fontId="16" fillId="0" borderId="0" xfId="0" applyNumberFormat="1" applyFont="1" applyFill="1" applyBorder="1" applyAlignment="1">
      <alignment horizontal="center" vertical="center" wrapText="1"/>
    </xf>
    <xf numFmtId="169" fontId="16" fillId="0" borderId="0" xfId="0" applyNumberFormat="1" applyFont="1" applyFill="1" applyBorder="1" applyAlignment="1">
      <alignment horizontal="left" vertical="center" wrapText="1"/>
    </xf>
    <xf numFmtId="169" fontId="16" fillId="0" borderId="0" xfId="3" applyNumberFormat="1" applyFont="1" applyFill="1" applyBorder="1" applyAlignment="1">
      <alignment horizontal="center" vertical="center" wrapText="1"/>
    </xf>
    <xf numFmtId="169" fontId="16" fillId="0" borderId="0" xfId="0" applyNumberFormat="1" applyFont="1" applyFill="1" applyBorder="1" applyAlignment="1">
      <alignment horizontal="center" wrapText="1"/>
    </xf>
    <xf numFmtId="169" fontId="16" fillId="0" borderId="0" xfId="0" applyNumberFormat="1" applyFont="1" applyFill="1" applyBorder="1" applyAlignment="1">
      <alignment vertical="center"/>
    </xf>
    <xf numFmtId="169" fontId="3" fillId="0" borderId="0" xfId="0" applyNumberFormat="1" applyFont="1" applyFill="1"/>
    <xf numFmtId="4" fontId="17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169" fontId="20" fillId="0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Fill="1" applyBorder="1" applyAlignment="1">
      <alignment horizontal="center" vertical="center" wrapText="1"/>
    </xf>
    <xf numFmtId="169" fontId="20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wrapText="1"/>
    </xf>
    <xf numFmtId="2" fontId="22" fillId="0" borderId="0" xfId="0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 applyBorder="1" applyAlignment="1">
      <alignment horizontal="center" vertical="center" wrapText="1"/>
    </xf>
    <xf numFmtId="170" fontId="22" fillId="0" borderId="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69" fontId="24" fillId="0" borderId="1" xfId="0" applyNumberFormat="1" applyFont="1" applyFill="1" applyBorder="1" applyAlignment="1">
      <alignment horizontal="center" vertical="center" wrapText="1"/>
    </xf>
    <xf numFmtId="17" fontId="24" fillId="2" borderId="1" xfId="0" applyNumberFormat="1" applyFont="1" applyFill="1" applyBorder="1" applyAlignment="1">
      <alignment horizontal="center" vertical="center" wrapText="1"/>
    </xf>
    <xf numFmtId="2" fontId="24" fillId="3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4" fontId="26" fillId="0" borderId="0" xfId="0" applyNumberFormat="1" applyFont="1" applyFill="1" applyAlignment="1">
      <alignment horizontal="right" vertical="center"/>
    </xf>
    <xf numFmtId="4" fontId="27" fillId="0" borderId="0" xfId="0" applyNumberFormat="1" applyFont="1" applyFill="1" applyAlignment="1">
      <alignment horizontal="center" vertical="center"/>
    </xf>
    <xf numFmtId="0" fontId="28" fillId="0" borderId="0" xfId="0" applyFont="1" applyFill="1"/>
    <xf numFmtId="0" fontId="25" fillId="4" borderId="1" xfId="0" applyFont="1" applyFill="1" applyBorder="1" applyAlignment="1">
      <alignment horizontal="left"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Fill="1" applyAlignment="1">
      <alignment horizontal="right" vertical="center"/>
    </xf>
    <xf numFmtId="1" fontId="31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2" fontId="32" fillId="0" borderId="0" xfId="0" applyNumberFormat="1" applyFont="1" applyFill="1" applyAlignment="1">
      <alignment horizontal="center" vertical="center"/>
    </xf>
    <xf numFmtId="1" fontId="33" fillId="0" borderId="1" xfId="0" applyNumberFormat="1" applyFont="1" applyFill="1" applyBorder="1" applyAlignment="1">
      <alignment horizontal="center" vertical="center" wrapText="1"/>
    </xf>
    <xf numFmtId="1" fontId="33" fillId="0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wrapText="1"/>
    </xf>
    <xf numFmtId="164" fontId="2" fillId="0" borderId="0" xfId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 readingOrder="1"/>
    </xf>
    <xf numFmtId="0" fontId="24" fillId="0" borderId="7" xfId="0" applyFont="1" applyFill="1" applyBorder="1" applyAlignment="1">
      <alignment horizontal="center" vertical="center" wrapText="1" readingOrder="1"/>
    </xf>
    <xf numFmtId="0" fontId="24" fillId="0" borderId="3" xfId="0" applyFont="1" applyFill="1" applyBorder="1" applyAlignment="1">
      <alignment horizontal="center" vertical="center" wrapText="1" readingOrder="1"/>
    </xf>
    <xf numFmtId="0" fontId="24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left" vertical="center" wrapText="1"/>
    </xf>
    <xf numFmtId="14" fontId="2" fillId="0" borderId="7" xfId="0" applyNumberFormat="1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/>
    <xf numFmtId="4" fontId="6" fillId="0" borderId="0" xfId="0" applyNumberFormat="1" applyFont="1" applyFill="1" applyBorder="1" applyAlignment="1"/>
    <xf numFmtId="2" fontId="5" fillId="0" borderId="0" xfId="0" applyNumberFormat="1" applyFont="1" applyFill="1" applyBorder="1" applyAlignment="1">
      <alignment horizontal="left"/>
    </xf>
  </cellXfs>
  <cellStyles count="4">
    <cellStyle name="Денежный" xfId="1" builtinId="4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view="pageBreakPreview" zoomScaleSheetLayoutView="100" workbookViewId="0">
      <selection activeCell="B1" sqref="B1"/>
    </sheetView>
  </sheetViews>
  <sheetFormatPr defaultRowHeight="15" x14ac:dyDescent="0.25"/>
  <cols>
    <col min="1" max="1" width="3.85546875" style="34" customWidth="1"/>
    <col min="2" max="2" width="47" style="34" customWidth="1"/>
    <col min="3" max="3" width="14.5703125" style="34" customWidth="1"/>
    <col min="4" max="5" width="11.85546875" style="34" customWidth="1"/>
    <col min="6" max="6" width="12.42578125" style="34" customWidth="1"/>
    <col min="7" max="8" width="15.7109375" style="34" customWidth="1"/>
    <col min="9" max="9" width="14.85546875" style="34" customWidth="1"/>
    <col min="10" max="10" width="14.7109375" style="34" customWidth="1"/>
    <col min="11" max="11" width="16.5703125" style="34" customWidth="1"/>
    <col min="12" max="12" width="15.85546875" style="34" customWidth="1"/>
    <col min="13" max="13" width="22.140625" style="34" customWidth="1"/>
    <col min="14" max="14" width="4.7109375" style="61" customWidth="1"/>
    <col min="15" max="15" width="13.28515625" style="44" customWidth="1"/>
    <col min="16" max="16" width="12.85546875" style="44" customWidth="1"/>
    <col min="17" max="17" width="11.42578125" style="63" customWidth="1"/>
    <col min="18" max="18" width="11.42578125" style="34" bestFit="1" customWidth="1"/>
    <col min="19" max="16384" width="9.140625" style="34"/>
  </cols>
  <sheetData>
    <row r="1" spans="1:18" s="42" customFormat="1" ht="19.5" x14ac:dyDescent="0.3">
      <c r="A1" s="5"/>
      <c r="B1" s="5"/>
      <c r="C1" s="5"/>
      <c r="D1" s="5"/>
      <c r="E1" s="5"/>
      <c r="F1" s="5"/>
      <c r="G1" s="6"/>
      <c r="H1" s="6"/>
      <c r="I1" s="6"/>
      <c r="J1" s="7"/>
      <c r="K1" s="141"/>
      <c r="L1" s="141"/>
      <c r="M1" s="141"/>
      <c r="N1" s="51"/>
      <c r="O1" s="41"/>
      <c r="P1" s="41"/>
      <c r="Q1" s="62"/>
    </row>
    <row r="2" spans="1:18" s="42" customFormat="1" ht="19.5" x14ac:dyDescent="0.3">
      <c r="A2" s="5"/>
      <c r="B2" s="5"/>
      <c r="C2" s="5"/>
      <c r="D2" s="5"/>
      <c r="E2" s="5"/>
      <c r="F2" s="5"/>
      <c r="G2" s="6"/>
      <c r="H2" s="6"/>
      <c r="I2" s="7"/>
      <c r="J2" s="7"/>
      <c r="K2" s="141"/>
      <c r="L2" s="141"/>
      <c r="M2" s="141"/>
      <c r="N2" s="51"/>
      <c r="O2" s="41"/>
      <c r="P2" s="41"/>
      <c r="Q2" s="62"/>
    </row>
    <row r="3" spans="1:18" s="42" customFormat="1" ht="18.75" customHeight="1" x14ac:dyDescent="0.3">
      <c r="A3" s="142"/>
      <c r="B3" s="142"/>
      <c r="C3" s="143"/>
      <c r="D3" s="5"/>
      <c r="E3" s="5"/>
      <c r="F3" s="5"/>
      <c r="G3" s="6"/>
      <c r="H3" s="6"/>
      <c r="I3" s="6"/>
      <c r="J3" s="8"/>
      <c r="K3" s="5"/>
      <c r="L3" s="5"/>
      <c r="M3" s="5"/>
      <c r="N3" s="52"/>
      <c r="O3" s="41"/>
      <c r="P3" s="41"/>
      <c r="Q3" s="62"/>
    </row>
    <row r="4" spans="1:18" s="42" customFormat="1" ht="19.5" x14ac:dyDescent="0.3">
      <c r="A4" s="5"/>
      <c r="B4" s="39"/>
      <c r="C4" s="40"/>
      <c r="D4" s="5"/>
      <c r="E4" s="5"/>
      <c r="F4" s="5"/>
      <c r="G4" s="6"/>
      <c r="H4" s="6"/>
      <c r="I4" s="6"/>
      <c r="J4" s="8"/>
      <c r="K4" s="5"/>
      <c r="L4" s="5"/>
      <c r="M4" s="5"/>
      <c r="N4" s="52"/>
      <c r="O4" s="43"/>
      <c r="Q4" s="62"/>
    </row>
    <row r="5" spans="1:18" s="42" customFormat="1" ht="19.5" x14ac:dyDescent="0.3">
      <c r="A5" s="144"/>
      <c r="B5" s="144"/>
      <c r="C5" s="144"/>
      <c r="D5" s="5"/>
      <c r="E5" s="144"/>
      <c r="F5" s="144"/>
      <c r="G5" s="144"/>
      <c r="H5" s="144"/>
      <c r="I5" s="6"/>
      <c r="J5" s="8"/>
      <c r="K5" s="145"/>
      <c r="L5" s="146"/>
      <c r="M5" s="146"/>
      <c r="N5" s="53"/>
      <c r="O5" s="71"/>
      <c r="Q5" s="62"/>
    </row>
    <row r="6" spans="1:18" s="42" customFormat="1" ht="19.5" x14ac:dyDescent="0.3">
      <c r="A6" s="144"/>
      <c r="B6" s="144"/>
      <c r="C6" s="144"/>
      <c r="D6" s="5"/>
      <c r="E6" s="147"/>
      <c r="F6" s="147"/>
      <c r="G6" s="147"/>
      <c r="H6" s="147"/>
      <c r="I6" s="6"/>
      <c r="J6" s="8"/>
      <c r="K6" s="145"/>
      <c r="L6" s="146"/>
      <c r="M6" s="146"/>
      <c r="N6" s="53"/>
      <c r="O6" s="72"/>
      <c r="P6" s="41"/>
      <c r="Q6" s="62"/>
    </row>
    <row r="7" spans="1:18" s="42" customFormat="1" ht="19.5" x14ac:dyDescent="0.3">
      <c r="A7" s="39"/>
      <c r="B7" s="39"/>
      <c r="C7" s="5"/>
      <c r="D7" s="5"/>
      <c r="E7" s="9"/>
      <c r="F7" s="10"/>
      <c r="G7" s="10"/>
      <c r="H7" s="6"/>
      <c r="I7" s="6"/>
      <c r="J7" s="11"/>
      <c r="K7" s="12"/>
      <c r="L7" s="12"/>
      <c r="M7" s="12"/>
      <c r="N7" s="54"/>
      <c r="O7" s="73"/>
      <c r="P7" s="41"/>
      <c r="Q7" s="62"/>
    </row>
    <row r="8" spans="1:18" s="42" customFormat="1" ht="19.5" x14ac:dyDescent="0.3">
      <c r="A8" s="133" t="s">
        <v>33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55"/>
      <c r="O8" s="41"/>
      <c r="P8" s="41"/>
      <c r="Q8" s="62"/>
    </row>
    <row r="9" spans="1:18" s="42" customFormat="1" ht="19.5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55"/>
      <c r="O9" s="41"/>
      <c r="P9" s="41"/>
      <c r="Q9" s="62"/>
    </row>
    <row r="10" spans="1:18" ht="33.75" customHeight="1" x14ac:dyDescent="0.25">
      <c r="A10" s="106" t="s">
        <v>0</v>
      </c>
      <c r="B10" s="106" t="s">
        <v>1</v>
      </c>
      <c r="C10" s="106" t="s">
        <v>32</v>
      </c>
      <c r="D10" s="106" t="s">
        <v>52</v>
      </c>
      <c r="E10" s="106" t="s">
        <v>21</v>
      </c>
      <c r="F10" s="106"/>
      <c r="G10" s="137" t="s">
        <v>2</v>
      </c>
      <c r="H10" s="137"/>
      <c r="I10" s="106" t="s">
        <v>35</v>
      </c>
      <c r="J10" s="137" t="s">
        <v>34</v>
      </c>
      <c r="K10" s="137"/>
      <c r="L10" s="137"/>
      <c r="M10" s="137"/>
      <c r="N10" s="56"/>
      <c r="P10" s="33"/>
    </row>
    <row r="11" spans="1:18" ht="15.75" x14ac:dyDescent="0.25">
      <c r="A11" s="106"/>
      <c r="B11" s="106"/>
      <c r="C11" s="106"/>
      <c r="D11" s="106"/>
      <c r="E11" s="138" t="s">
        <v>25</v>
      </c>
      <c r="F11" s="138" t="s">
        <v>26</v>
      </c>
      <c r="G11" s="134" t="s">
        <v>4</v>
      </c>
      <c r="H11" s="134" t="s">
        <v>5</v>
      </c>
      <c r="I11" s="106"/>
      <c r="J11" s="134" t="s">
        <v>22</v>
      </c>
      <c r="K11" s="137" t="s">
        <v>6</v>
      </c>
      <c r="L11" s="137"/>
      <c r="M11" s="137"/>
      <c r="N11" s="56"/>
      <c r="P11" s="45"/>
    </row>
    <row r="12" spans="1:18" ht="15.75" x14ac:dyDescent="0.25">
      <c r="A12" s="106"/>
      <c r="B12" s="106"/>
      <c r="C12" s="106"/>
      <c r="D12" s="106"/>
      <c r="E12" s="139"/>
      <c r="F12" s="139"/>
      <c r="G12" s="135"/>
      <c r="H12" s="135"/>
      <c r="I12" s="106"/>
      <c r="J12" s="135"/>
      <c r="K12" s="134" t="s">
        <v>36</v>
      </c>
      <c r="L12" s="137" t="s">
        <v>37</v>
      </c>
      <c r="M12" s="137"/>
      <c r="N12" s="56"/>
      <c r="P12" s="46"/>
    </row>
    <row r="13" spans="1:18" ht="94.5" customHeight="1" x14ac:dyDescent="0.25">
      <c r="A13" s="106"/>
      <c r="B13" s="106"/>
      <c r="C13" s="106"/>
      <c r="D13" s="106"/>
      <c r="E13" s="140"/>
      <c r="F13" s="140"/>
      <c r="G13" s="136"/>
      <c r="H13" s="136"/>
      <c r="I13" s="106"/>
      <c r="J13" s="136"/>
      <c r="K13" s="136"/>
      <c r="L13" s="38" t="s">
        <v>7</v>
      </c>
      <c r="M13" s="38" t="s">
        <v>8</v>
      </c>
      <c r="N13" s="56"/>
      <c r="O13" s="47"/>
      <c r="P13" s="33"/>
    </row>
    <row r="14" spans="1:18" ht="15.75" x14ac:dyDescent="0.25">
      <c r="A14" s="35">
        <v>1</v>
      </c>
      <c r="B14" s="35">
        <v>2</v>
      </c>
      <c r="C14" s="35">
        <v>3</v>
      </c>
      <c r="D14" s="35">
        <v>4</v>
      </c>
      <c r="E14" s="35">
        <v>5</v>
      </c>
      <c r="F14" s="35">
        <v>6</v>
      </c>
      <c r="G14" s="1">
        <v>7</v>
      </c>
      <c r="H14" s="1">
        <v>8</v>
      </c>
      <c r="I14" s="1">
        <v>9</v>
      </c>
      <c r="J14" s="1">
        <v>10</v>
      </c>
      <c r="K14" s="1">
        <v>11</v>
      </c>
      <c r="L14" s="1">
        <v>12</v>
      </c>
      <c r="M14" s="1">
        <v>13</v>
      </c>
      <c r="N14" s="56"/>
    </row>
    <row r="15" spans="1:18" ht="15.75" x14ac:dyDescent="0.25">
      <c r="A15" s="123" t="s">
        <v>9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N15" s="57"/>
    </row>
    <row r="16" spans="1:18" ht="31.5" x14ac:dyDescent="0.25">
      <c r="A16" s="35">
        <v>1</v>
      </c>
      <c r="B16" s="13" t="s">
        <v>42</v>
      </c>
      <c r="C16" s="95">
        <v>4776</v>
      </c>
      <c r="D16" s="96">
        <f t="shared" ref="D16:D28" si="0">C16</f>
        <v>4776</v>
      </c>
      <c r="E16" s="16">
        <v>45627</v>
      </c>
      <c r="F16" s="16">
        <v>45748</v>
      </c>
      <c r="G16" s="38">
        <v>1097071</v>
      </c>
      <c r="H16" s="38">
        <f>970097+30984</f>
        <v>1001081</v>
      </c>
      <c r="I16" s="17">
        <v>331114</v>
      </c>
      <c r="J16" s="18">
        <f t="shared" ref="J16:J24" si="1">K16+L16+M16</f>
        <v>669967</v>
      </c>
      <c r="K16" s="19"/>
      <c r="L16" s="18">
        <v>404600</v>
      </c>
      <c r="M16" s="99">
        <v>265367</v>
      </c>
      <c r="N16" s="56"/>
      <c r="O16" s="33"/>
      <c r="P16" s="33"/>
      <c r="R16" s="94"/>
    </row>
    <row r="17" spans="1:16" ht="31.5" x14ac:dyDescent="0.25">
      <c r="A17" s="35">
        <v>2</v>
      </c>
      <c r="B17" s="13" t="s">
        <v>40</v>
      </c>
      <c r="C17" s="96">
        <v>4849</v>
      </c>
      <c r="D17" s="96">
        <f t="shared" si="0"/>
        <v>4849</v>
      </c>
      <c r="E17" s="16">
        <v>45627</v>
      </c>
      <c r="F17" s="16">
        <v>45809</v>
      </c>
      <c r="G17" s="38">
        <v>1938777</v>
      </c>
      <c r="H17" s="38">
        <f>1555122+40859+60626</f>
        <v>1656607</v>
      </c>
      <c r="I17" s="17">
        <v>383524</v>
      </c>
      <c r="J17" s="18">
        <f t="shared" si="1"/>
        <v>1273083</v>
      </c>
      <c r="K17" s="18"/>
      <c r="L17" s="89">
        <v>1000</v>
      </c>
      <c r="M17" s="18">
        <v>1272083</v>
      </c>
      <c r="N17" s="67"/>
      <c r="O17" s="33"/>
      <c r="P17" s="33"/>
    </row>
    <row r="18" spans="1:16" ht="31.5" x14ac:dyDescent="0.25">
      <c r="A18" s="35">
        <v>3</v>
      </c>
      <c r="B18" s="65" t="s">
        <v>48</v>
      </c>
      <c r="C18" s="95">
        <v>5779</v>
      </c>
      <c r="D18" s="96">
        <f t="shared" si="0"/>
        <v>5779</v>
      </c>
      <c r="E18" s="16">
        <v>45658</v>
      </c>
      <c r="F18" s="16">
        <v>45778</v>
      </c>
      <c r="G18" s="38">
        <v>1386899</v>
      </c>
      <c r="H18" s="38">
        <v>1335845</v>
      </c>
      <c r="I18" s="17">
        <v>170000</v>
      </c>
      <c r="J18" s="18">
        <f>K18+L18+M18</f>
        <v>1165845</v>
      </c>
      <c r="K18" s="89"/>
      <c r="L18" s="89">
        <v>1050000</v>
      </c>
      <c r="M18" s="89">
        <v>115845</v>
      </c>
      <c r="N18" s="68"/>
      <c r="O18" s="33"/>
      <c r="P18" s="33"/>
    </row>
    <row r="19" spans="1:16" ht="31.5" x14ac:dyDescent="0.25">
      <c r="A19" s="35">
        <v>4</v>
      </c>
      <c r="B19" s="65" t="s">
        <v>41</v>
      </c>
      <c r="C19" s="96">
        <v>13617</v>
      </c>
      <c r="D19" s="96">
        <f t="shared" si="0"/>
        <v>13617</v>
      </c>
      <c r="E19" s="16">
        <v>45717</v>
      </c>
      <c r="F19" s="16">
        <v>45870</v>
      </c>
      <c r="G19" s="50">
        <v>4857520</v>
      </c>
      <c r="H19" s="89">
        <f t="shared" ref="H19:H28" si="2">I19+J19</f>
        <v>4857520</v>
      </c>
      <c r="I19" s="17"/>
      <c r="J19" s="18">
        <f>K19+L19+M19</f>
        <v>4857520</v>
      </c>
      <c r="K19" s="18"/>
      <c r="L19" s="89">
        <v>1457520</v>
      </c>
      <c r="M19" s="18">
        <v>3400000</v>
      </c>
      <c r="N19" s="66"/>
      <c r="O19" s="33"/>
      <c r="P19" s="33"/>
    </row>
    <row r="20" spans="1:16" ht="31.5" x14ac:dyDescent="0.25">
      <c r="A20" s="35">
        <v>5</v>
      </c>
      <c r="B20" s="13" t="s">
        <v>44</v>
      </c>
      <c r="C20" s="95">
        <v>3659</v>
      </c>
      <c r="D20" s="96">
        <f t="shared" si="0"/>
        <v>3659</v>
      </c>
      <c r="E20" s="16">
        <v>45748</v>
      </c>
      <c r="F20" s="16">
        <v>45962</v>
      </c>
      <c r="G20" s="38">
        <v>1059268</v>
      </c>
      <c r="H20" s="89">
        <f t="shared" si="2"/>
        <v>1059268</v>
      </c>
      <c r="I20" s="17"/>
      <c r="J20" s="18">
        <f t="shared" si="1"/>
        <v>1059268</v>
      </c>
      <c r="K20" s="89">
        <v>0</v>
      </c>
      <c r="L20" s="89">
        <v>1009268</v>
      </c>
      <c r="M20" s="89">
        <v>50000</v>
      </c>
      <c r="N20" s="68"/>
      <c r="O20" s="33"/>
      <c r="P20" s="33"/>
    </row>
    <row r="21" spans="1:16" ht="31.5" x14ac:dyDescent="0.25">
      <c r="A21" s="35">
        <v>6</v>
      </c>
      <c r="B21" s="13" t="s">
        <v>43</v>
      </c>
      <c r="C21" s="96">
        <v>3674</v>
      </c>
      <c r="D21" s="96">
        <f t="shared" si="0"/>
        <v>3674</v>
      </c>
      <c r="E21" s="16">
        <v>45778</v>
      </c>
      <c r="F21" s="16">
        <v>45992</v>
      </c>
      <c r="G21" s="38">
        <v>1084418</v>
      </c>
      <c r="H21" s="89">
        <f t="shared" si="2"/>
        <v>1084418</v>
      </c>
      <c r="I21" s="17"/>
      <c r="J21" s="18">
        <f t="shared" si="1"/>
        <v>1084418</v>
      </c>
      <c r="K21" s="19"/>
      <c r="L21" s="89">
        <v>1034418</v>
      </c>
      <c r="M21" s="89">
        <v>50000</v>
      </c>
      <c r="N21" s="68"/>
      <c r="O21" s="33"/>
      <c r="P21" s="33"/>
    </row>
    <row r="22" spans="1:16" ht="31.5" x14ac:dyDescent="0.25">
      <c r="A22" s="35">
        <v>7</v>
      </c>
      <c r="B22" s="65" t="s">
        <v>45</v>
      </c>
      <c r="C22" s="95">
        <v>3053</v>
      </c>
      <c r="D22" s="96">
        <f t="shared" si="0"/>
        <v>3053</v>
      </c>
      <c r="E22" s="16">
        <v>45778</v>
      </c>
      <c r="F22" s="16">
        <v>45870</v>
      </c>
      <c r="G22" s="50">
        <v>1500000</v>
      </c>
      <c r="H22" s="92">
        <f t="shared" si="2"/>
        <v>1500000</v>
      </c>
      <c r="I22" s="17"/>
      <c r="J22" s="18">
        <f>K22+L22+M22</f>
        <v>1500000</v>
      </c>
      <c r="K22" s="19"/>
      <c r="L22" s="18">
        <v>1450000</v>
      </c>
      <c r="M22" s="89">
        <v>50000</v>
      </c>
      <c r="N22" s="66"/>
      <c r="O22" s="33"/>
      <c r="P22" s="33"/>
    </row>
    <row r="23" spans="1:16" ht="31.5" x14ac:dyDescent="0.25">
      <c r="A23" s="35">
        <v>8</v>
      </c>
      <c r="B23" s="65" t="s">
        <v>49</v>
      </c>
      <c r="C23" s="95">
        <v>3894</v>
      </c>
      <c r="D23" s="96">
        <f t="shared" si="0"/>
        <v>3894</v>
      </c>
      <c r="E23" s="16">
        <v>45778</v>
      </c>
      <c r="F23" s="16">
        <v>45839</v>
      </c>
      <c r="G23" s="50">
        <v>1200000</v>
      </c>
      <c r="H23" s="92">
        <f t="shared" si="2"/>
        <v>1200000</v>
      </c>
      <c r="I23" s="17"/>
      <c r="J23" s="18">
        <f>K23+L23+M23</f>
        <v>1200000</v>
      </c>
      <c r="K23" s="89"/>
      <c r="L23" s="89">
        <v>1150000</v>
      </c>
      <c r="M23" s="89">
        <v>50000</v>
      </c>
      <c r="N23" s="69"/>
      <c r="O23" s="33"/>
      <c r="P23" s="33"/>
    </row>
    <row r="24" spans="1:16" ht="31.5" x14ac:dyDescent="0.25">
      <c r="A24" s="35">
        <v>9</v>
      </c>
      <c r="B24" s="65" t="s">
        <v>47</v>
      </c>
      <c r="C24" s="95">
        <v>3036</v>
      </c>
      <c r="D24" s="96">
        <f t="shared" si="0"/>
        <v>3036</v>
      </c>
      <c r="E24" s="16">
        <v>45809</v>
      </c>
      <c r="F24" s="16">
        <v>45901</v>
      </c>
      <c r="G24" s="50">
        <v>1500000</v>
      </c>
      <c r="H24" s="92">
        <f t="shared" si="2"/>
        <v>1500000</v>
      </c>
      <c r="I24" s="17"/>
      <c r="J24" s="18">
        <f t="shared" si="1"/>
        <v>1500000</v>
      </c>
      <c r="K24" s="89"/>
      <c r="L24" s="89">
        <v>1450000</v>
      </c>
      <c r="M24" s="89">
        <v>50000</v>
      </c>
      <c r="N24" s="66"/>
      <c r="O24" s="33"/>
      <c r="P24" s="33"/>
    </row>
    <row r="25" spans="1:16" ht="31.5" x14ac:dyDescent="0.25">
      <c r="A25" s="35">
        <v>10</v>
      </c>
      <c r="B25" s="70" t="s">
        <v>50</v>
      </c>
      <c r="C25" s="95">
        <v>8458</v>
      </c>
      <c r="D25" s="96">
        <f t="shared" si="0"/>
        <v>8458</v>
      </c>
      <c r="E25" s="16">
        <v>45809</v>
      </c>
      <c r="F25" s="16">
        <v>45931</v>
      </c>
      <c r="G25" s="38">
        <v>1538085</v>
      </c>
      <c r="H25" s="89">
        <f t="shared" si="2"/>
        <v>1538085</v>
      </c>
      <c r="I25" s="17"/>
      <c r="J25" s="18">
        <f>K25+L25+M25</f>
        <v>1538085</v>
      </c>
      <c r="K25" s="89"/>
      <c r="L25" s="89">
        <v>1488085</v>
      </c>
      <c r="M25" s="89">
        <v>50000</v>
      </c>
      <c r="N25" s="68"/>
      <c r="O25" s="33"/>
      <c r="P25" s="33"/>
    </row>
    <row r="26" spans="1:16" ht="31.5" x14ac:dyDescent="0.25">
      <c r="A26" s="35">
        <v>11</v>
      </c>
      <c r="B26" s="13" t="s">
        <v>60</v>
      </c>
      <c r="C26" s="95">
        <v>5162</v>
      </c>
      <c r="D26" s="96">
        <f t="shared" si="0"/>
        <v>5162</v>
      </c>
      <c r="E26" s="16">
        <v>45839</v>
      </c>
      <c r="F26" s="16">
        <v>45931</v>
      </c>
      <c r="G26" s="50">
        <v>1500000</v>
      </c>
      <c r="H26" s="92">
        <v>1500000</v>
      </c>
      <c r="I26" s="17"/>
      <c r="J26" s="18">
        <f>K26+L26+M26</f>
        <v>1500000</v>
      </c>
      <c r="K26" s="89"/>
      <c r="L26" s="89">
        <v>1450000</v>
      </c>
      <c r="M26" s="89">
        <v>50000</v>
      </c>
      <c r="N26" s="69"/>
      <c r="O26" s="33"/>
      <c r="P26" s="33"/>
    </row>
    <row r="27" spans="1:16" ht="31.5" x14ac:dyDescent="0.25">
      <c r="A27" s="35">
        <v>12</v>
      </c>
      <c r="B27" s="13" t="s">
        <v>72</v>
      </c>
      <c r="C27" s="95">
        <v>7938</v>
      </c>
      <c r="D27" s="96">
        <f t="shared" si="0"/>
        <v>7938</v>
      </c>
      <c r="E27" s="16">
        <v>45870</v>
      </c>
      <c r="F27" s="16">
        <v>45992</v>
      </c>
      <c r="G27" s="92">
        <v>3000000</v>
      </c>
      <c r="H27" s="92">
        <v>3000000</v>
      </c>
      <c r="I27" s="17"/>
      <c r="J27" s="18">
        <f>K27+L27+M27</f>
        <v>2233867</v>
      </c>
      <c r="K27" s="93"/>
      <c r="L27" s="18">
        <v>1423867</v>
      </c>
      <c r="M27" s="89">
        <v>810000</v>
      </c>
      <c r="N27" s="56"/>
      <c r="O27" s="33"/>
      <c r="P27" s="33"/>
    </row>
    <row r="28" spans="1:16" ht="31.5" x14ac:dyDescent="0.25">
      <c r="A28" s="35">
        <v>13</v>
      </c>
      <c r="B28" s="13" t="s">
        <v>73</v>
      </c>
      <c r="C28" s="95">
        <v>2011</v>
      </c>
      <c r="D28" s="96">
        <f t="shared" si="0"/>
        <v>2011</v>
      </c>
      <c r="E28" s="16">
        <v>45870</v>
      </c>
      <c r="F28" s="16">
        <v>45931</v>
      </c>
      <c r="G28" s="38">
        <v>681242</v>
      </c>
      <c r="H28" s="89">
        <f t="shared" si="2"/>
        <v>681242</v>
      </c>
      <c r="I28" s="17"/>
      <c r="J28" s="18">
        <f>K28+L28+M28</f>
        <v>681242</v>
      </c>
      <c r="K28" s="89"/>
      <c r="L28" s="89">
        <v>631242</v>
      </c>
      <c r="M28" s="89">
        <v>50000</v>
      </c>
      <c r="N28" s="56"/>
      <c r="O28" s="33"/>
      <c r="P28" s="33"/>
    </row>
    <row r="29" spans="1:16" ht="15.75" x14ac:dyDescent="0.25">
      <c r="A29" s="35"/>
      <c r="B29" s="36" t="s">
        <v>10</v>
      </c>
      <c r="C29" s="95">
        <f>SUM(C16:C28)</f>
        <v>69906</v>
      </c>
      <c r="D29" s="95">
        <f>SUM(D16:D28)</f>
        <v>69906</v>
      </c>
      <c r="E29" s="1"/>
      <c r="F29" s="21"/>
      <c r="G29" s="38">
        <f t="shared" ref="G29:M29" si="3">SUM(G16:G28)</f>
        <v>22343280</v>
      </c>
      <c r="H29" s="38">
        <f t="shared" si="3"/>
        <v>21914066</v>
      </c>
      <c r="I29" s="38">
        <f t="shared" si="3"/>
        <v>884638</v>
      </c>
      <c r="J29" s="38">
        <f t="shared" si="3"/>
        <v>20263295</v>
      </c>
      <c r="K29" s="38">
        <f t="shared" si="3"/>
        <v>0</v>
      </c>
      <c r="L29" s="38">
        <f t="shared" si="3"/>
        <v>14000000</v>
      </c>
      <c r="M29" s="38">
        <f t="shared" si="3"/>
        <v>6263295</v>
      </c>
      <c r="N29" s="56"/>
      <c r="O29" s="33"/>
      <c r="P29" s="33"/>
    </row>
    <row r="30" spans="1:16" ht="15.75" x14ac:dyDescent="0.25">
      <c r="A30" s="123" t="s">
        <v>27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5"/>
      <c r="N30" s="57"/>
      <c r="O30" s="33"/>
      <c r="P30" s="33"/>
    </row>
    <row r="31" spans="1:16" ht="31.5" x14ac:dyDescent="0.25">
      <c r="A31" s="35">
        <v>1</v>
      </c>
      <c r="B31" s="65" t="s">
        <v>54</v>
      </c>
      <c r="C31" s="95">
        <v>11640</v>
      </c>
      <c r="D31" s="14"/>
      <c r="E31" s="16">
        <v>45505</v>
      </c>
      <c r="F31" s="16">
        <v>45627</v>
      </c>
      <c r="G31" s="38">
        <v>3949630</v>
      </c>
      <c r="H31" s="89">
        <f>I31+J31</f>
        <v>2755284</v>
      </c>
      <c r="I31" s="17">
        <v>2727562</v>
      </c>
      <c r="J31" s="18">
        <f>K31+L31+M31</f>
        <v>27722</v>
      </c>
      <c r="K31" s="89"/>
      <c r="L31" s="89"/>
      <c r="M31" s="89">
        <v>27722</v>
      </c>
      <c r="N31" s="56"/>
      <c r="O31" s="33"/>
      <c r="P31" s="33"/>
    </row>
    <row r="32" spans="1:16" ht="31.5" x14ac:dyDescent="0.25">
      <c r="A32" s="35">
        <v>2</v>
      </c>
      <c r="B32" s="65" t="s">
        <v>53</v>
      </c>
      <c r="C32" s="95">
        <v>3557</v>
      </c>
      <c r="D32" s="14"/>
      <c r="E32" s="16">
        <v>45536</v>
      </c>
      <c r="F32" s="16">
        <v>45627</v>
      </c>
      <c r="G32" s="38">
        <v>943329</v>
      </c>
      <c r="H32" s="89">
        <f>I32+J32</f>
        <v>763501</v>
      </c>
      <c r="I32" s="17">
        <v>728843</v>
      </c>
      <c r="J32" s="18">
        <f>K32+L32+M32</f>
        <v>34658</v>
      </c>
      <c r="K32" s="89"/>
      <c r="L32" s="89"/>
      <c r="M32" s="89">
        <v>34658</v>
      </c>
      <c r="N32" s="56"/>
      <c r="O32" s="33"/>
      <c r="P32" s="33"/>
    </row>
    <row r="33" spans="1:17" ht="31.5" x14ac:dyDescent="0.25">
      <c r="A33" s="35">
        <v>3</v>
      </c>
      <c r="B33" s="65" t="s">
        <v>71</v>
      </c>
      <c r="C33" s="95">
        <v>5936</v>
      </c>
      <c r="D33" s="20"/>
      <c r="E33" s="16">
        <v>45992</v>
      </c>
      <c r="F33" s="16"/>
      <c r="G33" s="92">
        <v>1430000</v>
      </c>
      <c r="H33" s="92">
        <v>1430000</v>
      </c>
      <c r="I33" s="17"/>
      <c r="J33" s="18">
        <f>K33+L33+M33</f>
        <v>1</v>
      </c>
      <c r="K33" s="38"/>
      <c r="L33" s="38"/>
      <c r="M33" s="38">
        <v>1</v>
      </c>
      <c r="N33" s="56"/>
      <c r="O33" s="33"/>
      <c r="P33" s="33"/>
    </row>
    <row r="34" spans="1:17" ht="15.75" hidden="1" x14ac:dyDescent="0.25">
      <c r="A34" s="35">
        <v>4</v>
      </c>
      <c r="B34" s="13"/>
      <c r="C34" s="91"/>
      <c r="D34" s="20"/>
      <c r="E34" s="16"/>
      <c r="F34" s="16"/>
      <c r="G34" s="38"/>
      <c r="H34" s="38">
        <f>I34+J34</f>
        <v>0</v>
      </c>
      <c r="I34" s="17"/>
      <c r="J34" s="18">
        <f>K34+L34+M34</f>
        <v>0</v>
      </c>
      <c r="K34" s="18"/>
      <c r="L34" s="38"/>
      <c r="M34" s="38"/>
      <c r="N34" s="56"/>
      <c r="O34" s="33"/>
      <c r="P34" s="33"/>
    </row>
    <row r="35" spans="1:17" ht="15.75" x14ac:dyDescent="0.25">
      <c r="A35" s="128" t="s">
        <v>11</v>
      </c>
      <c r="B35" s="128"/>
      <c r="C35" s="95">
        <f>SUM(C31:C34)</f>
        <v>21133</v>
      </c>
      <c r="D35" s="15"/>
      <c r="E35" s="36"/>
      <c r="F35" s="27"/>
      <c r="G35" s="38">
        <f>SUM(G31:G34)</f>
        <v>6322959</v>
      </c>
      <c r="H35" s="38">
        <f t="shared" ref="H35:M35" si="4">SUM(H31:H34)</f>
        <v>4948785</v>
      </c>
      <c r="I35" s="38">
        <f t="shared" si="4"/>
        <v>3456405</v>
      </c>
      <c r="J35" s="38">
        <f t="shared" si="4"/>
        <v>62381</v>
      </c>
      <c r="K35" s="38">
        <f t="shared" si="4"/>
        <v>0</v>
      </c>
      <c r="L35" s="38">
        <f t="shared" si="4"/>
        <v>0</v>
      </c>
      <c r="M35" s="38">
        <f t="shared" si="4"/>
        <v>62381</v>
      </c>
      <c r="N35" s="56"/>
      <c r="O35" s="33"/>
      <c r="P35" s="33"/>
    </row>
    <row r="36" spans="1:17" ht="15.75" x14ac:dyDescent="0.25">
      <c r="A36" s="130" t="s">
        <v>28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2"/>
      <c r="N36" s="57"/>
      <c r="O36" s="33"/>
      <c r="P36" s="33"/>
    </row>
    <row r="37" spans="1:17" ht="15.75" x14ac:dyDescent="0.25">
      <c r="A37" s="35"/>
      <c r="B37" s="13"/>
      <c r="C37" s="21"/>
      <c r="D37" s="15"/>
      <c r="E37" s="16"/>
      <c r="F37" s="16"/>
      <c r="G37" s="38"/>
      <c r="H37" s="38"/>
      <c r="I37" s="17"/>
      <c r="J37" s="18"/>
      <c r="K37" s="19"/>
      <c r="L37" s="18"/>
      <c r="M37" s="22"/>
      <c r="N37" s="56"/>
      <c r="O37" s="33"/>
      <c r="P37" s="33"/>
    </row>
    <row r="38" spans="1:17" ht="15.75" x14ac:dyDescent="0.25">
      <c r="A38" s="126" t="s">
        <v>12</v>
      </c>
      <c r="B38" s="127"/>
      <c r="C38" s="15">
        <f>SUM(C37)</f>
        <v>0</v>
      </c>
      <c r="D38" s="15"/>
      <c r="E38" s="36"/>
      <c r="F38" s="27"/>
      <c r="G38" s="38">
        <f t="shared" ref="G38:M38" si="5">SUM(G37:G37)</f>
        <v>0</v>
      </c>
      <c r="H38" s="38">
        <f t="shared" si="5"/>
        <v>0</v>
      </c>
      <c r="I38" s="38">
        <f t="shared" si="5"/>
        <v>0</v>
      </c>
      <c r="J38" s="38">
        <f t="shared" si="5"/>
        <v>0</v>
      </c>
      <c r="K38" s="38">
        <f t="shared" si="5"/>
        <v>0</v>
      </c>
      <c r="L38" s="38">
        <f t="shared" si="5"/>
        <v>0</v>
      </c>
      <c r="M38" s="38">
        <f t="shared" si="5"/>
        <v>0</v>
      </c>
      <c r="N38" s="56"/>
      <c r="O38" s="33"/>
      <c r="P38" s="33"/>
    </row>
    <row r="39" spans="1:17" ht="15.75" x14ac:dyDescent="0.25">
      <c r="A39" s="130" t="s">
        <v>29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2"/>
      <c r="N39" s="57"/>
      <c r="O39" s="33"/>
      <c r="P39" s="33"/>
    </row>
    <row r="40" spans="1:17" s="85" customFormat="1" ht="31.5" x14ac:dyDescent="0.25">
      <c r="A40" s="21">
        <v>1</v>
      </c>
      <c r="B40" s="82" t="s">
        <v>55</v>
      </c>
      <c r="C40" s="95">
        <v>3037</v>
      </c>
      <c r="D40" s="15"/>
      <c r="E40" s="16">
        <v>45717</v>
      </c>
      <c r="F40" s="16">
        <v>45839</v>
      </c>
      <c r="G40" s="38">
        <v>80000</v>
      </c>
      <c r="H40" s="38">
        <v>80000</v>
      </c>
      <c r="I40" s="38"/>
      <c r="J40" s="38">
        <v>80000</v>
      </c>
      <c r="K40" s="38"/>
      <c r="L40" s="38"/>
      <c r="M40" s="38">
        <v>80000</v>
      </c>
      <c r="N40" s="56"/>
      <c r="O40" s="83"/>
      <c r="P40" s="83"/>
      <c r="Q40" s="84"/>
    </row>
    <row r="41" spans="1:17" s="85" customFormat="1" ht="31.5" x14ac:dyDescent="0.25">
      <c r="A41" s="21">
        <v>2</v>
      </c>
      <c r="B41" s="82" t="s">
        <v>45</v>
      </c>
      <c r="C41" s="95">
        <v>3053</v>
      </c>
      <c r="D41" s="15"/>
      <c r="E41" s="16">
        <v>45566</v>
      </c>
      <c r="F41" s="16">
        <v>45717</v>
      </c>
      <c r="G41" s="38">
        <v>75000</v>
      </c>
      <c r="H41" s="38">
        <v>75000</v>
      </c>
      <c r="I41" s="38"/>
      <c r="J41" s="38">
        <v>75000</v>
      </c>
      <c r="K41" s="38"/>
      <c r="L41" s="38"/>
      <c r="M41" s="38">
        <v>75000</v>
      </c>
      <c r="N41" s="56"/>
      <c r="O41" s="83"/>
      <c r="P41" s="83"/>
      <c r="Q41" s="84"/>
    </row>
    <row r="42" spans="1:17" s="85" customFormat="1" ht="31.5" x14ac:dyDescent="0.25">
      <c r="A42" s="21">
        <v>3</v>
      </c>
      <c r="B42" s="82" t="s">
        <v>56</v>
      </c>
      <c r="C42" s="95">
        <v>3036</v>
      </c>
      <c r="D42" s="15"/>
      <c r="E42" s="16">
        <v>45566</v>
      </c>
      <c r="F42" s="16">
        <v>45717</v>
      </c>
      <c r="G42" s="38">
        <v>77000</v>
      </c>
      <c r="H42" s="38">
        <v>77000</v>
      </c>
      <c r="I42" s="38"/>
      <c r="J42" s="38">
        <v>77000</v>
      </c>
      <c r="K42" s="38"/>
      <c r="L42" s="38"/>
      <c r="M42" s="38">
        <v>77000</v>
      </c>
      <c r="N42" s="56"/>
      <c r="O42" s="83"/>
      <c r="P42" s="83"/>
      <c r="Q42" s="84"/>
    </row>
    <row r="43" spans="1:17" s="85" customFormat="1" ht="31.5" x14ac:dyDescent="0.25">
      <c r="A43" s="21">
        <v>4</v>
      </c>
      <c r="B43" s="82" t="s">
        <v>57</v>
      </c>
      <c r="C43" s="95">
        <v>4398</v>
      </c>
      <c r="D43" s="15"/>
      <c r="E43" s="16">
        <v>45566</v>
      </c>
      <c r="F43" s="16">
        <v>45717</v>
      </c>
      <c r="G43" s="38">
        <v>46000</v>
      </c>
      <c r="H43" s="38">
        <v>46000</v>
      </c>
      <c r="I43" s="38"/>
      <c r="J43" s="38">
        <v>46000</v>
      </c>
      <c r="K43" s="38"/>
      <c r="L43" s="38"/>
      <c r="M43" s="38">
        <v>46000</v>
      </c>
      <c r="N43" s="56"/>
      <c r="O43" s="83"/>
      <c r="P43" s="83"/>
      <c r="Q43" s="84"/>
    </row>
    <row r="44" spans="1:17" s="85" customFormat="1" ht="31.5" x14ac:dyDescent="0.25">
      <c r="A44" s="21">
        <v>5</v>
      </c>
      <c r="B44" s="65" t="s">
        <v>71</v>
      </c>
      <c r="C44" s="95">
        <v>5936</v>
      </c>
      <c r="D44" s="15"/>
      <c r="E44" s="16">
        <v>45566</v>
      </c>
      <c r="F44" s="16">
        <v>45689</v>
      </c>
      <c r="G44" s="38">
        <v>66000</v>
      </c>
      <c r="H44" s="38">
        <v>66000</v>
      </c>
      <c r="I44" s="38"/>
      <c r="J44" s="38">
        <v>66000</v>
      </c>
      <c r="K44" s="38"/>
      <c r="L44" s="38"/>
      <c r="M44" s="38">
        <v>66000</v>
      </c>
      <c r="N44" s="56"/>
      <c r="O44" s="83"/>
      <c r="P44" s="83"/>
      <c r="Q44" s="84"/>
    </row>
    <row r="45" spans="1:17" s="85" customFormat="1" ht="31.5" x14ac:dyDescent="0.25">
      <c r="A45" s="21">
        <v>6</v>
      </c>
      <c r="B45" s="82" t="s">
        <v>58</v>
      </c>
      <c r="C45" s="95">
        <v>5012</v>
      </c>
      <c r="D45" s="15"/>
      <c r="E45" s="16">
        <v>45597</v>
      </c>
      <c r="F45" s="16">
        <v>45748</v>
      </c>
      <c r="G45" s="38">
        <v>59000</v>
      </c>
      <c r="H45" s="38">
        <v>59000</v>
      </c>
      <c r="I45" s="38"/>
      <c r="J45" s="38">
        <v>59000</v>
      </c>
      <c r="K45" s="38"/>
      <c r="L45" s="38"/>
      <c r="M45" s="38">
        <v>59000</v>
      </c>
      <c r="N45" s="56"/>
      <c r="O45" s="83"/>
      <c r="P45" s="83"/>
      <c r="Q45" s="84"/>
    </row>
    <row r="46" spans="1:17" s="85" customFormat="1" ht="31.5" x14ac:dyDescent="0.25">
      <c r="A46" s="21">
        <v>7</v>
      </c>
      <c r="B46" s="82" t="s">
        <v>59</v>
      </c>
      <c r="C46" s="95">
        <v>3918.6</v>
      </c>
      <c r="D46" s="15"/>
      <c r="E46" s="16">
        <v>45597</v>
      </c>
      <c r="F46" s="16">
        <v>45717</v>
      </c>
      <c r="G46" s="38">
        <v>44000</v>
      </c>
      <c r="H46" s="38">
        <v>44000</v>
      </c>
      <c r="I46" s="38"/>
      <c r="J46" s="38">
        <v>44000</v>
      </c>
      <c r="K46" s="38"/>
      <c r="L46" s="38"/>
      <c r="M46" s="38">
        <v>44000</v>
      </c>
      <c r="N46" s="56"/>
      <c r="O46" s="83"/>
      <c r="P46" s="83"/>
      <c r="Q46" s="84"/>
    </row>
    <row r="47" spans="1:17" s="85" customFormat="1" ht="31.5" x14ac:dyDescent="0.25">
      <c r="A47" s="21">
        <v>8</v>
      </c>
      <c r="B47" s="82" t="s">
        <v>49</v>
      </c>
      <c r="C47" s="96">
        <v>3894</v>
      </c>
      <c r="D47" s="14"/>
      <c r="E47" s="16">
        <v>45505</v>
      </c>
      <c r="F47" s="16">
        <v>45717</v>
      </c>
      <c r="G47" s="38">
        <v>62000</v>
      </c>
      <c r="H47" s="38">
        <v>62000</v>
      </c>
      <c r="I47" s="38"/>
      <c r="J47" s="38">
        <v>62000</v>
      </c>
      <c r="K47" s="38"/>
      <c r="L47" s="38"/>
      <c r="M47" s="38">
        <v>62000</v>
      </c>
      <c r="N47" s="56"/>
      <c r="O47" s="83"/>
      <c r="P47" s="83"/>
      <c r="Q47" s="84"/>
    </row>
    <row r="48" spans="1:17" s="85" customFormat="1" ht="31.5" x14ac:dyDescent="0.25">
      <c r="A48" s="21">
        <v>9</v>
      </c>
      <c r="B48" s="82" t="s">
        <v>41</v>
      </c>
      <c r="C48" s="95">
        <v>13617</v>
      </c>
      <c r="D48" s="15"/>
      <c r="E48" s="16">
        <v>45444</v>
      </c>
      <c r="F48" s="16">
        <v>45658</v>
      </c>
      <c r="G48" s="38">
        <v>59000</v>
      </c>
      <c r="H48" s="38">
        <f>I48+J48</f>
        <v>67890.42</v>
      </c>
      <c r="I48" s="38">
        <v>8890.42</v>
      </c>
      <c r="J48" s="38">
        <v>59000</v>
      </c>
      <c r="K48" s="38"/>
      <c r="L48" s="38"/>
      <c r="M48" s="38">
        <v>51000</v>
      </c>
      <c r="N48" s="56"/>
      <c r="O48" s="83"/>
      <c r="P48" s="83"/>
      <c r="Q48" s="84"/>
    </row>
    <row r="49" spans="1:17" s="85" customFormat="1" ht="31.5" x14ac:dyDescent="0.25">
      <c r="A49" s="21">
        <v>10</v>
      </c>
      <c r="B49" s="86" t="s">
        <v>60</v>
      </c>
      <c r="C49" s="95">
        <v>5162</v>
      </c>
      <c r="D49" s="15"/>
      <c r="E49" s="16">
        <v>45658</v>
      </c>
      <c r="F49" s="16">
        <v>45778</v>
      </c>
      <c r="G49" s="38">
        <v>75000</v>
      </c>
      <c r="H49" s="38">
        <v>75000</v>
      </c>
      <c r="I49" s="38"/>
      <c r="J49" s="38">
        <v>75000</v>
      </c>
      <c r="K49" s="38"/>
      <c r="L49" s="38"/>
      <c r="M49" s="38">
        <v>75000</v>
      </c>
      <c r="N49" s="56"/>
      <c r="O49" s="83"/>
      <c r="P49" s="83"/>
      <c r="Q49" s="84"/>
    </row>
    <row r="50" spans="1:17" s="85" customFormat="1" ht="31.5" x14ac:dyDescent="0.25">
      <c r="A50" s="21">
        <v>11</v>
      </c>
      <c r="B50" s="86" t="s">
        <v>61</v>
      </c>
      <c r="C50" s="95">
        <v>10197</v>
      </c>
      <c r="D50" s="15"/>
      <c r="E50" s="16">
        <v>45748</v>
      </c>
      <c r="F50" s="16">
        <v>45870</v>
      </c>
      <c r="G50" s="38">
        <v>62000</v>
      </c>
      <c r="H50" s="38">
        <v>62000</v>
      </c>
      <c r="I50" s="38"/>
      <c r="J50" s="38">
        <v>62000</v>
      </c>
      <c r="K50" s="38"/>
      <c r="L50" s="38"/>
      <c r="M50" s="38">
        <v>62000</v>
      </c>
      <c r="N50" s="56"/>
      <c r="O50" s="83"/>
      <c r="P50" s="83"/>
      <c r="Q50" s="84"/>
    </row>
    <row r="51" spans="1:17" s="85" customFormat="1" ht="31.5" x14ac:dyDescent="0.25">
      <c r="A51" s="21">
        <v>12</v>
      </c>
      <c r="B51" s="86" t="s">
        <v>62</v>
      </c>
      <c r="C51" s="95">
        <v>9928</v>
      </c>
      <c r="D51" s="15"/>
      <c r="E51" s="16">
        <v>45717</v>
      </c>
      <c r="F51" s="16">
        <v>45839</v>
      </c>
      <c r="G51" s="38">
        <v>64000</v>
      </c>
      <c r="H51" s="38">
        <v>64000</v>
      </c>
      <c r="I51" s="38"/>
      <c r="J51" s="38">
        <v>64000</v>
      </c>
      <c r="K51" s="38"/>
      <c r="L51" s="38"/>
      <c r="M51" s="38">
        <v>64000</v>
      </c>
      <c r="N51" s="56"/>
      <c r="O51" s="83"/>
      <c r="P51" s="83"/>
      <c r="Q51" s="84"/>
    </row>
    <row r="52" spans="1:17" s="85" customFormat="1" ht="31.5" x14ac:dyDescent="0.25">
      <c r="A52" s="21">
        <v>13</v>
      </c>
      <c r="B52" s="86" t="s">
        <v>63</v>
      </c>
      <c r="C52" s="95">
        <v>3783</v>
      </c>
      <c r="D52" s="15"/>
      <c r="E52" s="16">
        <v>45778</v>
      </c>
      <c r="F52" s="16">
        <v>45901</v>
      </c>
      <c r="G52" s="38">
        <v>48000</v>
      </c>
      <c r="H52" s="38">
        <v>48000</v>
      </c>
      <c r="I52" s="38"/>
      <c r="J52" s="38">
        <v>48000</v>
      </c>
      <c r="K52" s="38"/>
      <c r="L52" s="38"/>
      <c r="M52" s="38">
        <v>48000</v>
      </c>
      <c r="N52" s="56"/>
      <c r="O52" s="83"/>
      <c r="P52" s="83"/>
      <c r="Q52" s="84"/>
    </row>
    <row r="53" spans="1:17" s="85" customFormat="1" ht="31.5" x14ac:dyDescent="0.25">
      <c r="A53" s="21">
        <v>14</v>
      </c>
      <c r="B53" s="86" t="s">
        <v>64</v>
      </c>
      <c r="C53" s="95">
        <v>3972</v>
      </c>
      <c r="D53" s="15"/>
      <c r="E53" s="16">
        <v>45748</v>
      </c>
      <c r="F53" s="16">
        <v>45870</v>
      </c>
      <c r="G53" s="38">
        <v>50000</v>
      </c>
      <c r="H53" s="38">
        <v>50000</v>
      </c>
      <c r="I53" s="38"/>
      <c r="J53" s="38">
        <v>50000</v>
      </c>
      <c r="K53" s="38"/>
      <c r="L53" s="38"/>
      <c r="M53" s="38">
        <v>50000</v>
      </c>
      <c r="N53" s="56"/>
      <c r="O53" s="83"/>
      <c r="P53" s="83"/>
      <c r="Q53" s="84"/>
    </row>
    <row r="54" spans="1:17" s="85" customFormat="1" ht="31.5" x14ac:dyDescent="0.25">
      <c r="A54" s="21">
        <v>15</v>
      </c>
      <c r="B54" s="86" t="s">
        <v>65</v>
      </c>
      <c r="C54" s="95">
        <v>3547</v>
      </c>
      <c r="D54" s="15"/>
      <c r="E54" s="16">
        <v>45748</v>
      </c>
      <c r="F54" s="16">
        <v>45870</v>
      </c>
      <c r="G54" s="38">
        <v>45000</v>
      </c>
      <c r="H54" s="38">
        <v>45000</v>
      </c>
      <c r="I54" s="38"/>
      <c r="J54" s="38">
        <v>45000</v>
      </c>
      <c r="K54" s="38"/>
      <c r="L54" s="38"/>
      <c r="M54" s="38">
        <v>45000</v>
      </c>
      <c r="N54" s="56"/>
      <c r="O54" s="83"/>
      <c r="P54" s="83"/>
      <c r="Q54" s="84"/>
    </row>
    <row r="55" spans="1:17" s="85" customFormat="1" ht="31.5" x14ac:dyDescent="0.25">
      <c r="A55" s="21">
        <v>16</v>
      </c>
      <c r="B55" s="86" t="s">
        <v>66</v>
      </c>
      <c r="C55" s="95">
        <v>2822</v>
      </c>
      <c r="D55" s="15"/>
      <c r="E55" s="16">
        <v>45962</v>
      </c>
      <c r="F55" s="16">
        <v>46113</v>
      </c>
      <c r="G55" s="38">
        <v>39000</v>
      </c>
      <c r="H55" s="38">
        <v>38000</v>
      </c>
      <c r="I55" s="38"/>
      <c r="J55" s="38">
        <v>10</v>
      </c>
      <c r="K55" s="38"/>
      <c r="L55" s="38"/>
      <c r="M55" s="38">
        <v>10</v>
      </c>
      <c r="N55" s="56"/>
      <c r="O55" s="83"/>
      <c r="P55" s="83"/>
      <c r="Q55" s="84"/>
    </row>
    <row r="56" spans="1:17" s="85" customFormat="1" ht="33.75" customHeight="1" x14ac:dyDescent="0.25">
      <c r="A56" s="21">
        <v>17</v>
      </c>
      <c r="B56" s="97" t="s">
        <v>70</v>
      </c>
      <c r="C56" s="95">
        <v>3030</v>
      </c>
      <c r="D56" s="15"/>
      <c r="E56" s="16">
        <v>45778</v>
      </c>
      <c r="F56" s="16">
        <v>45901</v>
      </c>
      <c r="G56" s="38">
        <v>80000</v>
      </c>
      <c r="H56" s="38">
        <f>I56+J56</f>
        <v>80000</v>
      </c>
      <c r="I56" s="38"/>
      <c r="J56" s="38">
        <v>80000</v>
      </c>
      <c r="K56" s="38"/>
      <c r="L56" s="38"/>
      <c r="M56" s="38">
        <v>80000</v>
      </c>
      <c r="N56" s="56"/>
      <c r="O56" s="83"/>
      <c r="P56" s="83"/>
      <c r="Q56" s="84"/>
    </row>
    <row r="57" spans="1:17" s="85" customFormat="1" ht="31.5" x14ac:dyDescent="0.25">
      <c r="A57" s="21">
        <v>18</v>
      </c>
      <c r="B57" s="97" t="s">
        <v>74</v>
      </c>
      <c r="C57" s="95">
        <v>1303</v>
      </c>
      <c r="D57" s="15"/>
      <c r="E57" s="16">
        <v>45992</v>
      </c>
      <c r="F57" s="16">
        <v>46113</v>
      </c>
      <c r="G57" s="38">
        <v>30000</v>
      </c>
      <c r="H57" s="38">
        <v>28000</v>
      </c>
      <c r="I57" s="38"/>
      <c r="J57" s="38">
        <v>10</v>
      </c>
      <c r="K57" s="38"/>
      <c r="L57" s="38"/>
      <c r="M57" s="38">
        <v>10</v>
      </c>
      <c r="N57" s="56"/>
      <c r="O57" s="83"/>
      <c r="P57" s="83"/>
      <c r="Q57" s="84"/>
    </row>
    <row r="58" spans="1:17" s="85" customFormat="1" ht="31.5" x14ac:dyDescent="0.25">
      <c r="A58" s="21">
        <v>19</v>
      </c>
      <c r="B58" s="97" t="s">
        <v>75</v>
      </c>
      <c r="C58" s="95">
        <v>1303</v>
      </c>
      <c r="D58" s="15"/>
      <c r="E58" s="16">
        <v>45992</v>
      </c>
      <c r="F58" s="16">
        <v>46113</v>
      </c>
      <c r="G58" s="38">
        <v>30000</v>
      </c>
      <c r="H58" s="38">
        <v>28000</v>
      </c>
      <c r="I58" s="38"/>
      <c r="J58" s="38">
        <v>10</v>
      </c>
      <c r="K58" s="38"/>
      <c r="L58" s="38"/>
      <c r="M58" s="38">
        <v>10</v>
      </c>
      <c r="N58" s="56"/>
      <c r="O58" s="83"/>
      <c r="P58" s="83"/>
      <c r="Q58" s="84"/>
    </row>
    <row r="59" spans="1:17" s="85" customFormat="1" ht="31.5" x14ac:dyDescent="0.25">
      <c r="A59" s="21">
        <v>20</v>
      </c>
      <c r="B59" s="97" t="s">
        <v>76</v>
      </c>
      <c r="C59" s="95">
        <v>3925</v>
      </c>
      <c r="D59" s="15"/>
      <c r="E59" s="16">
        <v>45901</v>
      </c>
      <c r="F59" s="16">
        <v>46023</v>
      </c>
      <c r="G59" s="38">
        <v>48000</v>
      </c>
      <c r="H59" s="38">
        <v>47000</v>
      </c>
      <c r="I59" s="38"/>
      <c r="J59" s="38">
        <v>10</v>
      </c>
      <c r="K59" s="38"/>
      <c r="L59" s="38"/>
      <c r="M59" s="38">
        <v>10</v>
      </c>
      <c r="N59" s="56"/>
      <c r="O59" s="83"/>
      <c r="P59" s="83"/>
      <c r="Q59" s="84"/>
    </row>
    <row r="60" spans="1:17" s="85" customFormat="1" ht="31.5" x14ac:dyDescent="0.25">
      <c r="A60" s="21">
        <v>21</v>
      </c>
      <c r="B60" s="97" t="s">
        <v>78</v>
      </c>
      <c r="C60" s="95">
        <v>6255</v>
      </c>
      <c r="D60" s="15"/>
      <c r="E60" s="16">
        <v>45748</v>
      </c>
      <c r="F60" s="16">
        <v>45870</v>
      </c>
      <c r="G60" s="38">
        <v>58000</v>
      </c>
      <c r="H60" s="38">
        <v>58000</v>
      </c>
      <c r="I60" s="38"/>
      <c r="J60" s="38">
        <v>58000</v>
      </c>
      <c r="K60" s="38"/>
      <c r="L60" s="38"/>
      <c r="M60" s="38">
        <v>58000</v>
      </c>
      <c r="N60" s="56"/>
      <c r="O60" s="83"/>
      <c r="P60" s="83"/>
      <c r="Q60" s="84"/>
    </row>
    <row r="61" spans="1:17" s="85" customFormat="1" ht="31.5" x14ac:dyDescent="0.25">
      <c r="A61" s="21">
        <v>22</v>
      </c>
      <c r="B61" s="97" t="s">
        <v>77</v>
      </c>
      <c r="C61" s="95">
        <v>2925</v>
      </c>
      <c r="D61" s="15"/>
      <c r="E61" s="16">
        <v>45931</v>
      </c>
      <c r="F61" s="16">
        <v>46082</v>
      </c>
      <c r="G61" s="38">
        <v>40000</v>
      </c>
      <c r="H61" s="38">
        <v>35000</v>
      </c>
      <c r="I61" s="38"/>
      <c r="J61" s="38">
        <v>10</v>
      </c>
      <c r="K61" s="38"/>
      <c r="L61" s="38"/>
      <c r="M61" s="38">
        <v>10</v>
      </c>
      <c r="N61" s="56"/>
      <c r="O61" s="83"/>
      <c r="P61" s="83"/>
      <c r="Q61" s="84"/>
    </row>
    <row r="62" spans="1:17" s="85" customFormat="1" ht="31.5" x14ac:dyDescent="0.25">
      <c r="A62" s="21">
        <v>23</v>
      </c>
      <c r="B62" s="97" t="s">
        <v>79</v>
      </c>
      <c r="C62" s="95">
        <v>3549</v>
      </c>
      <c r="D62" s="15"/>
      <c r="E62" s="16">
        <v>45931</v>
      </c>
      <c r="F62" s="16">
        <v>46082</v>
      </c>
      <c r="G62" s="38">
        <v>45000</v>
      </c>
      <c r="H62" s="38">
        <v>44000</v>
      </c>
      <c r="I62" s="38"/>
      <c r="J62" s="38">
        <v>10</v>
      </c>
      <c r="K62" s="38"/>
      <c r="L62" s="38"/>
      <c r="M62" s="38">
        <v>10</v>
      </c>
      <c r="N62" s="56"/>
      <c r="O62" s="83"/>
      <c r="P62" s="83"/>
      <c r="Q62" s="84"/>
    </row>
    <row r="63" spans="1:17" s="85" customFormat="1" ht="31.5" x14ac:dyDescent="0.25">
      <c r="A63" s="21">
        <v>24</v>
      </c>
      <c r="B63" s="97" t="s">
        <v>83</v>
      </c>
      <c r="C63" s="95">
        <v>5733</v>
      </c>
      <c r="D63" s="15"/>
      <c r="E63" s="16">
        <v>45689</v>
      </c>
      <c r="F63" s="16">
        <v>45809</v>
      </c>
      <c r="G63" s="38">
        <v>55000</v>
      </c>
      <c r="H63" s="38">
        <v>55000</v>
      </c>
      <c r="I63" s="38"/>
      <c r="J63" s="38">
        <v>55000</v>
      </c>
      <c r="K63" s="38"/>
      <c r="L63" s="38"/>
      <c r="M63" s="38">
        <v>55000</v>
      </c>
      <c r="N63" s="56"/>
      <c r="O63" s="83"/>
      <c r="P63" s="83"/>
      <c r="Q63" s="84"/>
    </row>
    <row r="64" spans="1:17" s="85" customFormat="1" ht="31.5" x14ac:dyDescent="0.25">
      <c r="A64" s="21">
        <v>25</v>
      </c>
      <c r="B64" s="97" t="s">
        <v>82</v>
      </c>
      <c r="C64" s="95">
        <v>3938</v>
      </c>
      <c r="D64" s="15"/>
      <c r="E64" s="16">
        <v>45931</v>
      </c>
      <c r="F64" s="16">
        <v>46082</v>
      </c>
      <c r="G64" s="38">
        <v>45000</v>
      </c>
      <c r="H64" s="38">
        <v>44000</v>
      </c>
      <c r="I64" s="81"/>
      <c r="J64" s="38">
        <v>10</v>
      </c>
      <c r="K64" s="19"/>
      <c r="L64" s="19"/>
      <c r="M64" s="38">
        <v>10</v>
      </c>
      <c r="N64" s="56"/>
      <c r="O64" s="83"/>
      <c r="P64" s="83"/>
      <c r="Q64" s="84"/>
    </row>
    <row r="65" spans="1:18" s="85" customFormat="1" ht="31.5" x14ac:dyDescent="0.25">
      <c r="A65" s="21">
        <v>26</v>
      </c>
      <c r="B65" s="97" t="s">
        <v>80</v>
      </c>
      <c r="C65" s="95">
        <v>2376</v>
      </c>
      <c r="D65" s="15"/>
      <c r="E65" s="16">
        <v>45839</v>
      </c>
      <c r="F65" s="16">
        <v>45962</v>
      </c>
      <c r="G65" s="38">
        <v>30000</v>
      </c>
      <c r="H65" s="38">
        <v>25000</v>
      </c>
      <c r="I65" s="81"/>
      <c r="J65" s="38">
        <v>25000</v>
      </c>
      <c r="K65" s="19"/>
      <c r="L65" s="19"/>
      <c r="M65" s="38">
        <v>25000</v>
      </c>
      <c r="N65" s="56"/>
      <c r="O65" s="83"/>
      <c r="P65" s="83"/>
      <c r="Q65" s="84"/>
    </row>
    <row r="66" spans="1:18" s="85" customFormat="1" ht="31.5" x14ac:dyDescent="0.25">
      <c r="A66" s="21">
        <v>27</v>
      </c>
      <c r="B66" s="97" t="s">
        <v>81</v>
      </c>
      <c r="C66" s="95">
        <v>7938</v>
      </c>
      <c r="D66" s="15"/>
      <c r="E66" s="16">
        <v>45689</v>
      </c>
      <c r="F66" s="16">
        <v>45778</v>
      </c>
      <c r="G66" s="38">
        <v>50000</v>
      </c>
      <c r="H66" s="38">
        <v>45000</v>
      </c>
      <c r="I66" s="81"/>
      <c r="J66" s="38">
        <v>45000</v>
      </c>
      <c r="K66" s="19"/>
      <c r="L66" s="19"/>
      <c r="M66" s="38">
        <v>45000</v>
      </c>
      <c r="N66" s="56"/>
      <c r="O66" s="83"/>
      <c r="P66" s="83"/>
      <c r="Q66" s="84"/>
    </row>
    <row r="67" spans="1:18" ht="15.75" x14ac:dyDescent="0.25">
      <c r="A67" s="128" t="s">
        <v>13</v>
      </c>
      <c r="B67" s="128"/>
      <c r="C67" s="95">
        <f>SUM(C40:C66)</f>
        <v>127587.6</v>
      </c>
      <c r="D67" s="15"/>
      <c r="E67" s="36"/>
      <c r="F67" s="27"/>
      <c r="G67" s="38">
        <f t="shared" ref="G67:M67" si="6">SUM(G40:G66)</f>
        <v>1462000</v>
      </c>
      <c r="H67" s="38">
        <f t="shared" si="6"/>
        <v>1447890.42</v>
      </c>
      <c r="I67" s="38">
        <f t="shared" si="6"/>
        <v>8890.42</v>
      </c>
      <c r="J67" s="38">
        <f t="shared" si="6"/>
        <v>1175070</v>
      </c>
      <c r="K67" s="38">
        <f t="shared" si="6"/>
        <v>0</v>
      </c>
      <c r="L67" s="38">
        <f t="shared" si="6"/>
        <v>0</v>
      </c>
      <c r="M67" s="38">
        <f t="shared" si="6"/>
        <v>1167070</v>
      </c>
      <c r="N67" s="56"/>
      <c r="O67" s="83"/>
      <c r="P67" s="83"/>
    </row>
    <row r="68" spans="1:18" ht="15.75" x14ac:dyDescent="0.25">
      <c r="A68" s="129" t="s">
        <v>30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57"/>
      <c r="O68" s="83"/>
      <c r="P68" s="33"/>
    </row>
    <row r="69" spans="1:18" ht="94.5" x14ac:dyDescent="0.25">
      <c r="A69" s="21">
        <v>1</v>
      </c>
      <c r="B69" s="98" t="s">
        <v>20</v>
      </c>
      <c r="C69" s="79"/>
      <c r="D69" s="79"/>
      <c r="E69" s="79"/>
      <c r="F69" s="79"/>
      <c r="G69" s="99">
        <f>H69</f>
        <v>7254</v>
      </c>
      <c r="H69" s="99">
        <f>I69+J69</f>
        <v>7254</v>
      </c>
      <c r="I69" s="80"/>
      <c r="J69" s="99">
        <f>K69+L69+M69</f>
        <v>7254</v>
      </c>
      <c r="K69" s="80"/>
      <c r="L69" s="99"/>
      <c r="M69" s="99">
        <v>7254</v>
      </c>
      <c r="N69" s="56"/>
      <c r="O69" s="83"/>
      <c r="P69" s="33"/>
    </row>
    <row r="70" spans="1:18" ht="15.75" x14ac:dyDescent="0.25">
      <c r="A70" s="35"/>
      <c r="B70" s="36" t="s">
        <v>14</v>
      </c>
      <c r="C70" s="23"/>
      <c r="D70" s="23"/>
      <c r="E70" s="24"/>
      <c r="F70" s="24"/>
      <c r="G70" s="38">
        <f t="shared" ref="G70:M70" si="7">SUM(G69)</f>
        <v>7254</v>
      </c>
      <c r="H70" s="38">
        <f t="shared" si="7"/>
        <v>7254</v>
      </c>
      <c r="I70" s="38">
        <f t="shared" si="7"/>
        <v>0</v>
      </c>
      <c r="J70" s="38">
        <f t="shared" si="7"/>
        <v>7254</v>
      </c>
      <c r="K70" s="38">
        <f t="shared" si="7"/>
        <v>0</v>
      </c>
      <c r="L70" s="38">
        <f t="shared" si="7"/>
        <v>0</v>
      </c>
      <c r="M70" s="38">
        <f t="shared" si="7"/>
        <v>7254</v>
      </c>
      <c r="N70" s="56"/>
      <c r="O70" s="83"/>
      <c r="P70" s="33"/>
    </row>
    <row r="71" spans="1:18" ht="15.75" x14ac:dyDescent="0.25">
      <c r="A71" s="35"/>
      <c r="B71" s="36" t="s">
        <v>15</v>
      </c>
      <c r="C71" s="95">
        <f>C29+C35+C38+C67+C70</f>
        <v>218626.6</v>
      </c>
      <c r="D71" s="95">
        <f>D29</f>
        <v>69906</v>
      </c>
      <c r="E71" s="24"/>
      <c r="F71" s="24"/>
      <c r="G71" s="38">
        <f t="shared" ref="G71:M71" si="8">G29+G35+G38+G67+G70</f>
        <v>30135493</v>
      </c>
      <c r="H71" s="38">
        <f t="shared" si="8"/>
        <v>28317995.420000002</v>
      </c>
      <c r="I71" s="38">
        <f t="shared" si="8"/>
        <v>4349933.42</v>
      </c>
      <c r="J71" s="38">
        <f t="shared" si="8"/>
        <v>21508000</v>
      </c>
      <c r="K71" s="38">
        <f t="shared" si="8"/>
        <v>0</v>
      </c>
      <c r="L71" s="38">
        <f t="shared" si="8"/>
        <v>14000000</v>
      </c>
      <c r="M71" s="38">
        <f t="shared" si="8"/>
        <v>7500000</v>
      </c>
      <c r="N71" s="56"/>
      <c r="O71" s="83"/>
      <c r="P71" s="33"/>
    </row>
    <row r="72" spans="1:18" ht="15.75" x14ac:dyDescent="0.25">
      <c r="A72" s="25"/>
      <c r="B72" s="28"/>
      <c r="C72" s="29"/>
      <c r="D72" s="29"/>
      <c r="E72" s="26"/>
      <c r="F72" s="26"/>
      <c r="G72" s="30"/>
      <c r="H72" s="30"/>
      <c r="I72" s="30"/>
      <c r="J72" s="30"/>
      <c r="K72" s="30"/>
      <c r="L72" s="31"/>
      <c r="M72" s="31"/>
      <c r="N72" s="58"/>
      <c r="O72" s="83"/>
      <c r="P72" s="33"/>
    </row>
    <row r="73" spans="1:18" ht="23.25" customHeight="1" x14ac:dyDescent="0.25">
      <c r="A73" s="133" t="s">
        <v>16</v>
      </c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55"/>
      <c r="O73" s="48"/>
      <c r="P73" s="48"/>
      <c r="R73" s="90"/>
    </row>
    <row r="74" spans="1:18" ht="47.25" customHeight="1" x14ac:dyDescent="0.25">
      <c r="A74" s="106"/>
      <c r="B74" s="106" t="s">
        <v>1</v>
      </c>
      <c r="C74" s="106" t="s">
        <v>24</v>
      </c>
      <c r="D74" s="106" t="s">
        <v>17</v>
      </c>
      <c r="E74" s="106"/>
      <c r="F74" s="106" t="s">
        <v>31</v>
      </c>
      <c r="G74" s="106" t="s">
        <v>18</v>
      </c>
      <c r="H74" s="106"/>
      <c r="I74" s="106"/>
      <c r="J74" s="106"/>
      <c r="K74" s="106"/>
      <c r="L74" s="106" t="s">
        <v>19</v>
      </c>
      <c r="M74" s="106"/>
      <c r="N74" s="56"/>
      <c r="O74" s="49"/>
      <c r="P74" s="49"/>
    </row>
    <row r="75" spans="1:18" ht="31.5" x14ac:dyDescent="0.25">
      <c r="A75" s="106"/>
      <c r="B75" s="106"/>
      <c r="C75" s="106"/>
      <c r="D75" s="35" t="s">
        <v>23</v>
      </c>
      <c r="E75" s="35" t="s">
        <v>3</v>
      </c>
      <c r="F75" s="106"/>
      <c r="G75" s="106"/>
      <c r="H75" s="106"/>
      <c r="I75" s="106"/>
      <c r="J75" s="106"/>
      <c r="K75" s="106"/>
      <c r="L75" s="106"/>
      <c r="M75" s="106"/>
      <c r="N75" s="56"/>
      <c r="O75" s="33"/>
    </row>
    <row r="76" spans="1:18" ht="15.75" x14ac:dyDescent="0.25">
      <c r="A76" s="35">
        <v>1</v>
      </c>
      <c r="B76" s="35">
        <v>2</v>
      </c>
      <c r="C76" s="35">
        <v>3</v>
      </c>
      <c r="D76" s="35">
        <v>4</v>
      </c>
      <c r="E76" s="35">
        <v>5</v>
      </c>
      <c r="F76" s="35">
        <v>6</v>
      </c>
      <c r="G76" s="106">
        <v>7</v>
      </c>
      <c r="H76" s="106"/>
      <c r="I76" s="106"/>
      <c r="J76" s="106"/>
      <c r="K76" s="106"/>
      <c r="L76" s="106">
        <v>8</v>
      </c>
      <c r="M76" s="106"/>
      <c r="N76" s="56"/>
    </row>
    <row r="77" spans="1:18" ht="157.5" customHeight="1" x14ac:dyDescent="0.25">
      <c r="A77" s="35">
        <v>1</v>
      </c>
      <c r="B77" s="13" t="s">
        <v>42</v>
      </c>
      <c r="C77" s="87">
        <v>4</v>
      </c>
      <c r="D77" s="16">
        <v>45627</v>
      </c>
      <c r="E77" s="16">
        <v>45748</v>
      </c>
      <c r="F77" s="22">
        <f>G16/D16</f>
        <v>229.70498324958123</v>
      </c>
      <c r="G77" s="120" t="s">
        <v>89</v>
      </c>
      <c r="H77" s="121"/>
      <c r="I77" s="121"/>
      <c r="J77" s="121"/>
      <c r="K77" s="122"/>
      <c r="L77" s="120" t="s">
        <v>67</v>
      </c>
      <c r="M77" s="122"/>
      <c r="N77" s="56"/>
    </row>
    <row r="78" spans="1:18" ht="171" customHeight="1" x14ac:dyDescent="0.25">
      <c r="A78" s="35">
        <v>2</v>
      </c>
      <c r="B78" s="13" t="s">
        <v>40</v>
      </c>
      <c r="C78" s="88">
        <v>5.5</v>
      </c>
      <c r="D78" s="16">
        <v>45627</v>
      </c>
      <c r="E78" s="16">
        <v>45809</v>
      </c>
      <c r="F78" s="22">
        <f t="shared" ref="F78:F89" si="9">G17/D17</f>
        <v>399.83027428335737</v>
      </c>
      <c r="G78" s="120" t="s">
        <v>90</v>
      </c>
      <c r="H78" s="121"/>
      <c r="I78" s="121"/>
      <c r="J78" s="121"/>
      <c r="K78" s="122"/>
      <c r="L78" s="120" t="s">
        <v>51</v>
      </c>
      <c r="M78" s="122"/>
      <c r="N78" s="56"/>
      <c r="O78" s="33"/>
      <c r="P78" s="33"/>
    </row>
    <row r="79" spans="1:18" ht="126" customHeight="1" x14ac:dyDescent="0.25">
      <c r="A79" s="35">
        <v>3</v>
      </c>
      <c r="B79" s="65" t="s">
        <v>48</v>
      </c>
      <c r="C79" s="87">
        <v>4</v>
      </c>
      <c r="D79" s="16">
        <v>45658</v>
      </c>
      <c r="E79" s="16">
        <v>45778</v>
      </c>
      <c r="F79" s="22">
        <f t="shared" si="9"/>
        <v>239.98944454057795</v>
      </c>
      <c r="G79" s="110" t="s">
        <v>91</v>
      </c>
      <c r="H79" s="111"/>
      <c r="I79" s="111"/>
      <c r="J79" s="111"/>
      <c r="K79" s="112"/>
      <c r="L79" s="106" t="s">
        <v>68</v>
      </c>
      <c r="M79" s="106"/>
      <c r="N79" s="56"/>
    </row>
    <row r="80" spans="1:18" ht="158.25" customHeight="1" x14ac:dyDescent="0.25">
      <c r="A80" s="35">
        <v>4</v>
      </c>
      <c r="B80" s="65" t="s">
        <v>41</v>
      </c>
      <c r="C80" s="88">
        <v>6</v>
      </c>
      <c r="D80" s="16">
        <v>45717</v>
      </c>
      <c r="E80" s="16">
        <v>45870</v>
      </c>
      <c r="F80" s="22">
        <f t="shared" si="9"/>
        <v>356.72468238231625</v>
      </c>
      <c r="G80" s="110" t="s">
        <v>92</v>
      </c>
      <c r="H80" s="111"/>
      <c r="I80" s="111"/>
      <c r="J80" s="111"/>
      <c r="K80" s="112"/>
      <c r="L80" s="106" t="s">
        <v>88</v>
      </c>
      <c r="M80" s="106"/>
      <c r="N80" s="56"/>
    </row>
    <row r="81" spans="1:17" ht="153.75" customHeight="1" x14ac:dyDescent="0.25">
      <c r="A81" s="35">
        <v>5</v>
      </c>
      <c r="B81" s="13" t="s">
        <v>44</v>
      </c>
      <c r="C81" s="87">
        <v>7</v>
      </c>
      <c r="D81" s="16">
        <v>45748</v>
      </c>
      <c r="E81" s="16">
        <v>45962</v>
      </c>
      <c r="F81" s="22">
        <f t="shared" si="9"/>
        <v>289.49658376605629</v>
      </c>
      <c r="G81" s="110" t="s">
        <v>93</v>
      </c>
      <c r="H81" s="111"/>
      <c r="I81" s="111"/>
      <c r="J81" s="111"/>
      <c r="K81" s="112"/>
      <c r="L81" s="106" t="s">
        <v>88</v>
      </c>
      <c r="M81" s="106"/>
      <c r="N81" s="56"/>
    </row>
    <row r="82" spans="1:17" ht="138" customHeight="1" x14ac:dyDescent="0.25">
      <c r="A82" s="35">
        <v>6</v>
      </c>
      <c r="B82" s="13" t="s">
        <v>43</v>
      </c>
      <c r="C82" s="87">
        <v>7</v>
      </c>
      <c r="D82" s="16">
        <v>45778</v>
      </c>
      <c r="E82" s="16">
        <v>45992</v>
      </c>
      <c r="F82" s="22">
        <f t="shared" si="9"/>
        <v>295.16004354926508</v>
      </c>
      <c r="G82" s="107" t="s">
        <v>94</v>
      </c>
      <c r="H82" s="108"/>
      <c r="I82" s="108"/>
      <c r="J82" s="108"/>
      <c r="K82" s="109"/>
      <c r="L82" s="106" t="s">
        <v>88</v>
      </c>
      <c r="M82" s="106"/>
      <c r="N82" s="56"/>
    </row>
    <row r="83" spans="1:17" ht="109.5" customHeight="1" x14ac:dyDescent="0.25">
      <c r="A83" s="35">
        <v>7</v>
      </c>
      <c r="B83" s="65" t="s">
        <v>45</v>
      </c>
      <c r="C83" s="88">
        <v>4</v>
      </c>
      <c r="D83" s="16">
        <v>45778</v>
      </c>
      <c r="E83" s="16">
        <v>45870</v>
      </c>
      <c r="F83" s="22">
        <f t="shared" si="9"/>
        <v>491.320013101867</v>
      </c>
      <c r="G83" s="110" t="s">
        <v>86</v>
      </c>
      <c r="H83" s="111"/>
      <c r="I83" s="111"/>
      <c r="J83" s="111"/>
      <c r="K83" s="112"/>
      <c r="L83" s="106" t="s">
        <v>88</v>
      </c>
      <c r="M83" s="106"/>
      <c r="N83" s="56"/>
    </row>
    <row r="84" spans="1:17" ht="31.5" customHeight="1" x14ac:dyDescent="0.25">
      <c r="A84" s="35">
        <v>8</v>
      </c>
      <c r="B84" s="65" t="s">
        <v>49</v>
      </c>
      <c r="C84" s="87">
        <v>3</v>
      </c>
      <c r="D84" s="16">
        <v>45778</v>
      </c>
      <c r="E84" s="16">
        <v>45839</v>
      </c>
      <c r="F84" s="22">
        <f t="shared" si="9"/>
        <v>308.16640986132512</v>
      </c>
      <c r="G84" s="110" t="s">
        <v>87</v>
      </c>
      <c r="H84" s="111"/>
      <c r="I84" s="111"/>
      <c r="J84" s="111"/>
      <c r="K84" s="112"/>
      <c r="L84" s="106" t="s">
        <v>68</v>
      </c>
      <c r="M84" s="106"/>
      <c r="N84" s="56"/>
    </row>
    <row r="85" spans="1:17" ht="108.75" customHeight="1" x14ac:dyDescent="0.25">
      <c r="A85" s="35">
        <v>9</v>
      </c>
      <c r="B85" s="65" t="s">
        <v>47</v>
      </c>
      <c r="C85" s="88">
        <v>3</v>
      </c>
      <c r="D85" s="16">
        <v>45809</v>
      </c>
      <c r="E85" s="16">
        <v>45901</v>
      </c>
      <c r="F85" s="22">
        <f t="shared" si="9"/>
        <v>494.07114624505931</v>
      </c>
      <c r="G85" s="107" t="s">
        <v>86</v>
      </c>
      <c r="H85" s="108"/>
      <c r="I85" s="108"/>
      <c r="J85" s="108"/>
      <c r="K85" s="109"/>
      <c r="L85" s="106" t="s">
        <v>88</v>
      </c>
      <c r="M85" s="106"/>
      <c r="N85" s="56"/>
    </row>
    <row r="86" spans="1:17" ht="159.75" customHeight="1" x14ac:dyDescent="0.25">
      <c r="A86" s="35">
        <v>10</v>
      </c>
      <c r="B86" s="100" t="s">
        <v>50</v>
      </c>
      <c r="C86" s="87">
        <v>5</v>
      </c>
      <c r="D86" s="16">
        <v>45809</v>
      </c>
      <c r="E86" s="16">
        <v>45931</v>
      </c>
      <c r="F86" s="22">
        <f t="shared" si="9"/>
        <v>181.8497280681012</v>
      </c>
      <c r="G86" s="107" t="s">
        <v>95</v>
      </c>
      <c r="H86" s="108"/>
      <c r="I86" s="108"/>
      <c r="J86" s="108"/>
      <c r="K86" s="109"/>
      <c r="L86" s="106" t="s">
        <v>68</v>
      </c>
      <c r="M86" s="106"/>
      <c r="N86" s="56"/>
    </row>
    <row r="87" spans="1:17" ht="158.25" customHeight="1" x14ac:dyDescent="0.25">
      <c r="A87" s="35">
        <v>11</v>
      </c>
      <c r="B87" s="13" t="s">
        <v>39</v>
      </c>
      <c r="C87" s="87">
        <v>3.5</v>
      </c>
      <c r="D87" s="16">
        <v>45839</v>
      </c>
      <c r="E87" s="16">
        <v>45931</v>
      </c>
      <c r="F87" s="22">
        <f t="shared" si="9"/>
        <v>290.58504455637348</v>
      </c>
      <c r="G87" s="110" t="s">
        <v>69</v>
      </c>
      <c r="H87" s="111"/>
      <c r="I87" s="111"/>
      <c r="J87" s="111"/>
      <c r="K87" s="112"/>
      <c r="L87" s="106" t="s">
        <v>88</v>
      </c>
      <c r="M87" s="106"/>
      <c r="N87" s="56"/>
    </row>
    <row r="88" spans="1:17" ht="140.25" customHeight="1" x14ac:dyDescent="0.25">
      <c r="A88" s="35">
        <v>12</v>
      </c>
      <c r="B88" s="13" t="s">
        <v>38</v>
      </c>
      <c r="C88" s="87">
        <v>4.5</v>
      </c>
      <c r="D88" s="16">
        <v>45870</v>
      </c>
      <c r="E88" s="16">
        <v>45992</v>
      </c>
      <c r="F88" s="22">
        <f t="shared" si="9"/>
        <v>377.92894935752076</v>
      </c>
      <c r="G88" s="107" t="s">
        <v>85</v>
      </c>
      <c r="H88" s="108"/>
      <c r="I88" s="108"/>
      <c r="J88" s="108"/>
      <c r="K88" s="109"/>
      <c r="L88" s="106" t="s">
        <v>88</v>
      </c>
      <c r="M88" s="106"/>
      <c r="N88" s="56"/>
    </row>
    <row r="89" spans="1:17" ht="204" customHeight="1" x14ac:dyDescent="0.25">
      <c r="A89" s="35">
        <v>13</v>
      </c>
      <c r="B89" s="13" t="s">
        <v>46</v>
      </c>
      <c r="C89" s="87">
        <v>3</v>
      </c>
      <c r="D89" s="16">
        <v>45870</v>
      </c>
      <c r="E89" s="16">
        <v>45931</v>
      </c>
      <c r="F89" s="22">
        <f t="shared" si="9"/>
        <v>338.75783192441571</v>
      </c>
      <c r="G89" s="110" t="s">
        <v>84</v>
      </c>
      <c r="H89" s="111"/>
      <c r="I89" s="111"/>
      <c r="J89" s="111"/>
      <c r="K89" s="112"/>
      <c r="L89" s="106" t="s">
        <v>68</v>
      </c>
      <c r="M89" s="106"/>
      <c r="N89" s="56"/>
    </row>
    <row r="90" spans="1:17" ht="28.5" customHeight="1" x14ac:dyDescent="0.25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59"/>
    </row>
    <row r="91" spans="1:17" ht="12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59"/>
    </row>
    <row r="92" spans="1:17" s="4" customFormat="1" ht="24.75" customHeight="1" x14ac:dyDescent="0.2">
      <c r="A92" s="2"/>
      <c r="B92" s="2"/>
      <c r="C92" s="115"/>
      <c r="D92" s="115"/>
      <c r="E92" s="115"/>
      <c r="F92" s="115"/>
      <c r="G92" s="2"/>
      <c r="H92" s="113"/>
      <c r="I92" s="113"/>
      <c r="J92" s="2"/>
      <c r="K92" s="2"/>
      <c r="L92" s="2"/>
      <c r="M92" s="2"/>
      <c r="N92" s="60"/>
      <c r="O92" s="2"/>
      <c r="P92" s="3"/>
      <c r="Q92" s="64"/>
    </row>
    <row r="93" spans="1:17" s="4" customFormat="1" ht="24.75" customHeight="1" x14ac:dyDescent="0.2">
      <c r="A93" s="2"/>
      <c r="B93" s="2"/>
      <c r="C93" s="115"/>
      <c r="D93" s="115"/>
      <c r="E93" s="115"/>
      <c r="F93" s="115"/>
      <c r="G93" s="2"/>
      <c r="H93" s="113"/>
      <c r="I93" s="113"/>
      <c r="J93" s="2"/>
      <c r="K93" s="2"/>
      <c r="L93" s="2"/>
      <c r="M93" s="2"/>
      <c r="N93" s="60"/>
      <c r="O93" s="2"/>
      <c r="P93" s="3"/>
      <c r="Q93" s="64"/>
    </row>
    <row r="94" spans="1:17" s="4" customFormat="1" ht="24.75" customHeight="1" x14ac:dyDescent="0.2">
      <c r="A94" s="2"/>
      <c r="B94" s="2"/>
      <c r="C94" s="115"/>
      <c r="D94" s="115"/>
      <c r="E94" s="115"/>
      <c r="F94" s="115"/>
      <c r="G94" s="2"/>
      <c r="H94" s="113"/>
      <c r="I94" s="113"/>
      <c r="J94" s="2"/>
      <c r="K94" s="2"/>
      <c r="L94" s="2"/>
      <c r="M94" s="2"/>
      <c r="N94" s="60"/>
      <c r="O94" s="2"/>
      <c r="P94" s="3"/>
      <c r="Q94" s="64"/>
    </row>
    <row r="95" spans="1:17" s="4" customFormat="1" ht="24.75" customHeight="1" x14ac:dyDescent="0.2">
      <c r="A95" s="2"/>
      <c r="B95" s="2"/>
      <c r="C95" s="115"/>
      <c r="D95" s="115"/>
      <c r="E95" s="115"/>
      <c r="F95" s="115"/>
      <c r="G95" s="2"/>
      <c r="H95" s="113"/>
      <c r="I95" s="113"/>
      <c r="J95" s="2"/>
      <c r="K95" s="2"/>
      <c r="L95" s="2"/>
      <c r="M95" s="2"/>
      <c r="N95" s="60"/>
      <c r="O95" s="2"/>
      <c r="P95" s="3"/>
      <c r="Q95" s="64"/>
    </row>
    <row r="96" spans="1:17" s="4" customFormat="1" ht="24.75" customHeight="1" x14ac:dyDescent="0.2">
      <c r="A96" s="2"/>
      <c r="B96" s="2"/>
      <c r="C96" s="115"/>
      <c r="D96" s="115"/>
      <c r="E96" s="115"/>
      <c r="F96" s="115"/>
      <c r="G96" s="2"/>
      <c r="H96" s="113"/>
      <c r="I96" s="113"/>
      <c r="J96" s="2"/>
      <c r="K96" s="2"/>
      <c r="L96" s="2"/>
      <c r="M96" s="2"/>
      <c r="N96" s="60"/>
      <c r="O96" s="2"/>
      <c r="P96" s="3"/>
      <c r="Q96" s="64"/>
    </row>
    <row r="97" spans="1:17" s="4" customFormat="1" ht="20.25" customHeight="1" x14ac:dyDescent="0.2">
      <c r="A97" s="2"/>
      <c r="B97" s="2"/>
      <c r="C97" s="115"/>
      <c r="D97" s="115"/>
      <c r="E97" s="115"/>
      <c r="F97" s="115"/>
      <c r="G97" s="2"/>
      <c r="H97" s="113"/>
      <c r="I97" s="113"/>
      <c r="J97" s="2"/>
      <c r="K97" s="2"/>
      <c r="L97" s="2"/>
      <c r="M97" s="2"/>
      <c r="N97" s="60"/>
      <c r="O97" s="2"/>
      <c r="P97" s="3"/>
      <c r="Q97" s="64"/>
    </row>
    <row r="104" spans="1:17" ht="141" customHeight="1" x14ac:dyDescent="0.25">
      <c r="A104" s="74"/>
      <c r="B104" s="75"/>
      <c r="C104" s="76"/>
      <c r="D104" s="77"/>
      <c r="E104" s="77"/>
      <c r="F104" s="78"/>
      <c r="G104" s="116"/>
      <c r="H104" s="117"/>
      <c r="I104" s="117"/>
      <c r="J104" s="117"/>
      <c r="K104" s="118"/>
      <c r="L104" s="119"/>
      <c r="M104" s="119"/>
      <c r="N104" s="56"/>
    </row>
    <row r="105" spans="1:17" ht="219.75" customHeight="1" x14ac:dyDescent="0.25">
      <c r="A105" s="74"/>
      <c r="B105" s="75"/>
      <c r="C105" s="76"/>
      <c r="D105" s="77"/>
      <c r="E105" s="77"/>
      <c r="F105" s="78"/>
      <c r="G105" s="101"/>
      <c r="H105" s="102"/>
      <c r="I105" s="102"/>
      <c r="J105" s="102"/>
      <c r="K105" s="103"/>
      <c r="L105" s="104"/>
      <c r="M105" s="105"/>
      <c r="N105" s="56"/>
      <c r="O105" s="33"/>
      <c r="P105" s="33"/>
    </row>
  </sheetData>
  <mergeCells count="87">
    <mergeCell ref="K11:M11"/>
    <mergeCell ref="K12:K13"/>
    <mergeCell ref="L12:M12"/>
    <mergeCell ref="J11:J13"/>
    <mergeCell ref="K1:M1"/>
    <mergeCell ref="K2:M2"/>
    <mergeCell ref="A8:M8"/>
    <mergeCell ref="I10:I13"/>
    <mergeCell ref="J10:M10"/>
    <mergeCell ref="A3:C3"/>
    <mergeCell ref="A5:C5"/>
    <mergeCell ref="A6:C6"/>
    <mergeCell ref="K6:M6"/>
    <mergeCell ref="E5:H5"/>
    <mergeCell ref="K5:M5"/>
    <mergeCell ref="E6:H6"/>
    <mergeCell ref="H11:H13"/>
    <mergeCell ref="A10:A13"/>
    <mergeCell ref="B10:B13"/>
    <mergeCell ref="C10:C13"/>
    <mergeCell ref="D10:D13"/>
    <mergeCell ref="E10:F10"/>
    <mergeCell ref="G10:H10"/>
    <mergeCell ref="E11:E13"/>
    <mergeCell ref="F11:F13"/>
    <mergeCell ref="G11:G13"/>
    <mergeCell ref="A15:M15"/>
    <mergeCell ref="A38:B38"/>
    <mergeCell ref="G74:K75"/>
    <mergeCell ref="A67:B67"/>
    <mergeCell ref="A68:M68"/>
    <mergeCell ref="L74:M75"/>
    <mergeCell ref="A30:M30"/>
    <mergeCell ref="A39:M39"/>
    <mergeCell ref="A73:M73"/>
    <mergeCell ref="F74:F75"/>
    <mergeCell ref="A36:M36"/>
    <mergeCell ref="A35:B35"/>
    <mergeCell ref="A74:A75"/>
    <mergeCell ref="B74:B75"/>
    <mergeCell ref="C74:C75"/>
    <mergeCell ref="D74:E74"/>
    <mergeCell ref="G76:K76"/>
    <mergeCell ref="L78:M78"/>
    <mergeCell ref="L76:M76"/>
    <mergeCell ref="G77:K77"/>
    <mergeCell ref="L77:M77"/>
    <mergeCell ref="L79:M79"/>
    <mergeCell ref="G78:K78"/>
    <mergeCell ref="G81:K81"/>
    <mergeCell ref="L81:M81"/>
    <mergeCell ref="G79:K79"/>
    <mergeCell ref="G80:K80"/>
    <mergeCell ref="L80:M80"/>
    <mergeCell ref="L82:M82"/>
    <mergeCell ref="G83:K83"/>
    <mergeCell ref="G88:K88"/>
    <mergeCell ref="L88:M88"/>
    <mergeCell ref="G82:K82"/>
    <mergeCell ref="G84:K84"/>
    <mergeCell ref="L84:M84"/>
    <mergeCell ref="L85:M85"/>
    <mergeCell ref="L86:M86"/>
    <mergeCell ref="L87:M87"/>
    <mergeCell ref="L83:M83"/>
    <mergeCell ref="G85:K85"/>
    <mergeCell ref="L104:M104"/>
    <mergeCell ref="C93:F93"/>
    <mergeCell ref="H93:I93"/>
    <mergeCell ref="C92:F92"/>
    <mergeCell ref="H92:I92"/>
    <mergeCell ref="G105:K105"/>
    <mergeCell ref="L105:M105"/>
    <mergeCell ref="L89:M89"/>
    <mergeCell ref="G86:K86"/>
    <mergeCell ref="G87:K87"/>
    <mergeCell ref="G89:K89"/>
    <mergeCell ref="H96:I96"/>
    <mergeCell ref="A90:M90"/>
    <mergeCell ref="C95:F95"/>
    <mergeCell ref="H95:I95"/>
    <mergeCell ref="C97:F97"/>
    <mergeCell ref="H97:I97"/>
    <mergeCell ref="C94:F94"/>
    <mergeCell ref="H94:I94"/>
    <mergeCell ref="C96:F96"/>
    <mergeCell ref="G104:K104"/>
  </mergeCells>
  <phoneticPr fontId="23" type="noConversion"/>
  <printOptions horizontalCentered="1"/>
  <pageMargins left="0.31496062992125984" right="0.31496062992125984" top="0.78740157480314965" bottom="0.19685039370078741" header="0.31496062992125984" footer="0.31496062992125984"/>
  <pageSetup paperSize="9" scale="64" fitToHeight="0" orientation="landscape" r:id="rId1"/>
  <rowBreaks count="3" manualBreakCount="3">
    <brk id="29" max="12" man="1"/>
    <brk id="59" max="12" man="1"/>
    <brk id="7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Новополоцк 2025</vt:lpstr>
      <vt:lpstr>'Новополоцк 2025'!Область_печати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Вашило</dc:creator>
  <cp:lastModifiedBy>RePack by Diakov</cp:lastModifiedBy>
  <cp:lastPrinted>2025-01-15T07:45:17Z</cp:lastPrinted>
  <dcterms:created xsi:type="dcterms:W3CDTF">2023-01-06T06:15:08Z</dcterms:created>
  <dcterms:modified xsi:type="dcterms:W3CDTF">2025-01-27T11:54:03Z</dcterms:modified>
</cp:coreProperties>
</file>